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 firstSheet="8" activeTab="8"/>
  </bookViews>
  <sheets>
    <sheet name="Blank Form" sheetId="10" r:id="rId1"/>
    <sheet name="Sample Form with Comments" sheetId="1" r:id="rId2"/>
    <sheet name="Sample Form without Comments" sheetId="5" r:id="rId3"/>
    <sheet name="Blank MCVC Form" sheetId="11" r:id="rId4"/>
    <sheet name="Sample MCVC with Comments" sheetId="13" r:id="rId5"/>
    <sheet name="Sample MCVC without Comments " sheetId="12" r:id="rId6"/>
    <sheet name="Notes" sheetId="2" r:id="rId7"/>
    <sheet name="number employed screenshots" sheetId="6" r:id="rId8"/>
    <sheet name="PEIA report screenshots" sheetId="7" r:id="rId9"/>
    <sheet name="nunber allowed screenshots" sheetId="8" r:id="rId10"/>
    <sheet name="Prelim. Allocation Screenshots" sheetId="9" r:id="rId11"/>
  </sheets>
  <definedNames>
    <definedName name="_xlnm.Print_Area" localSheetId="7">'number employed screenshots'!$A$1:$S$123</definedName>
  </definedNames>
  <calcPr calcId="145621"/>
</workbook>
</file>

<file path=xl/calcChain.xml><?xml version="1.0" encoding="utf-8"?>
<calcChain xmlns="http://schemas.openxmlformats.org/spreadsheetml/2006/main">
  <c r="E29" i="13" l="1"/>
  <c r="G29" i="13" s="1"/>
  <c r="O29" i="13" s="1"/>
  <c r="Q29" i="13" s="1"/>
  <c r="C29" i="13"/>
  <c r="A29" i="13"/>
  <c r="Q11" i="13"/>
  <c r="K29" i="13" s="1"/>
  <c r="O11" i="13"/>
  <c r="M11" i="13"/>
  <c r="E29" i="12"/>
  <c r="C29" i="12"/>
  <c r="A29" i="12"/>
  <c r="Q11" i="12"/>
  <c r="K29" i="12" s="1"/>
  <c r="O11" i="12"/>
  <c r="M11" i="12"/>
  <c r="E29" i="11"/>
  <c r="C29" i="11"/>
  <c r="A29" i="11"/>
  <c r="Q11" i="11"/>
  <c r="K29" i="11" s="1"/>
  <c r="O11" i="11"/>
  <c r="M11" i="11"/>
  <c r="G29" i="12" l="1"/>
  <c r="O29" i="12" s="1"/>
  <c r="Q29" i="12" s="1"/>
  <c r="G29" i="11"/>
  <c r="E29" i="10"/>
  <c r="C29" i="10"/>
  <c r="A29" i="10"/>
  <c r="Q18" i="10"/>
  <c r="Q20" i="10" s="1"/>
  <c r="I29" i="10" s="1"/>
  <c r="Q11" i="10"/>
  <c r="K29" i="10" s="1"/>
  <c r="O11" i="10"/>
  <c r="M11" i="10"/>
  <c r="O29" i="11" l="1"/>
  <c r="Q29" i="11" s="1"/>
  <c r="G29" i="10"/>
  <c r="M29" i="10"/>
  <c r="E29" i="5"/>
  <c r="C29" i="5"/>
  <c r="A29" i="5"/>
  <c r="Q18" i="5"/>
  <c r="Q11" i="5"/>
  <c r="K29" i="5" s="1"/>
  <c r="O11" i="5"/>
  <c r="M11" i="5"/>
  <c r="Q18" i="1"/>
  <c r="E29" i="1"/>
  <c r="C29" i="1"/>
  <c r="A29" i="1"/>
  <c r="Q11" i="1"/>
  <c r="K29" i="1" s="1"/>
  <c r="O11" i="1"/>
  <c r="M11" i="1"/>
  <c r="O29" i="10" l="1"/>
  <c r="Q29" i="10" s="1"/>
  <c r="Q20" i="5"/>
  <c r="I29" i="5" s="1"/>
  <c r="M29" i="5" s="1"/>
  <c r="G29" i="5"/>
  <c r="Q20" i="1"/>
  <c r="I29" i="1" s="1"/>
  <c r="M29" i="1" s="1"/>
  <c r="G29" i="1"/>
  <c r="O29" i="5" l="1"/>
  <c r="Q29" i="5" s="1"/>
  <c r="O29" i="1"/>
  <c r="Q29" i="1" s="1"/>
</calcChain>
</file>

<file path=xl/sharedStrings.xml><?xml version="1.0" encoding="utf-8"?>
<sst xmlns="http://schemas.openxmlformats.org/spreadsheetml/2006/main" count="313" uniqueCount="60">
  <si>
    <t>Full Time Employees Receiving Full Premium</t>
  </si>
  <si>
    <t>True  Half-Time Employees Receiving Full Premium</t>
  </si>
  <si>
    <t>Less Than Half-Time Employees in Funding Source 1 Receiving Partial Premiums</t>
  </si>
  <si>
    <t>TOTAL</t>
  </si>
  <si>
    <t>Average County Active Insured Rate</t>
  </si>
  <si>
    <t>Count</t>
  </si>
  <si>
    <t>Premiums</t>
  </si>
  <si>
    <t xml:space="preserve">Count </t>
  </si>
  <si>
    <t>PEIA Retiree Premium Amount</t>
  </si>
  <si>
    <t>Annual</t>
  </si>
  <si>
    <t>Total</t>
  </si>
  <si>
    <t>Calculated</t>
  </si>
  <si>
    <t>PEIA  Premium</t>
  </si>
  <si>
    <t xml:space="preserve">Annualized </t>
  </si>
  <si>
    <t>Employees</t>
  </si>
  <si>
    <t>Average PEIA</t>
  </si>
  <si>
    <t>Cost For</t>
  </si>
  <si>
    <t xml:space="preserve"> PEIA</t>
  </si>
  <si>
    <t>Costs - Current</t>
  </si>
  <si>
    <t>PEIA Costs -</t>
  </si>
  <si>
    <t>Insured But</t>
  </si>
  <si>
    <t>Health</t>
  </si>
  <si>
    <t>Reallocation</t>
  </si>
  <si>
    <t>Costs - Retirees</t>
  </si>
  <si>
    <t>All Insureds</t>
  </si>
  <si>
    <t>Not Allowed</t>
  </si>
  <si>
    <t>Premium Rate</t>
  </si>
  <si>
    <t>Over Formula</t>
  </si>
  <si>
    <t>Annual PEIA Administratiave Fee</t>
  </si>
  <si>
    <t>Preliminary PEIA Allocation</t>
  </si>
  <si>
    <t>Estimate</t>
  </si>
  <si>
    <t>Number of Employees Allowed per Comps</t>
  </si>
  <si>
    <t>Number Actually Employed per Certified List</t>
  </si>
  <si>
    <t>Number of Insured Allowed</t>
  </si>
  <si>
    <t>Difference</t>
  </si>
  <si>
    <t>Original</t>
  </si>
  <si>
    <t>From</t>
  </si>
  <si>
    <t>Allocation</t>
  </si>
  <si>
    <t>Administrative</t>
  </si>
  <si>
    <t>Fee</t>
  </si>
  <si>
    <t>Percentage Allowed to Employed</t>
  </si>
  <si>
    <t>DATA ENTRY:</t>
  </si>
  <si>
    <t>CALCULATION:</t>
  </si>
  <si>
    <t>NOTES</t>
  </si>
  <si>
    <t xml:space="preserve">This reallocation estimate will not be accurate in any year where the total appropriation is insufficient to fund </t>
  </si>
  <si>
    <t>the total PEIA allocations for all 55 counties.  In that case, each county would share in a reduction of the</t>
  </si>
  <si>
    <t>original allocation.</t>
  </si>
  <si>
    <t>Sample County</t>
  </si>
  <si>
    <t xml:space="preserve">Estimate of PEIA Reallocation </t>
  </si>
  <si>
    <t>for the Sample Year</t>
  </si>
  <si>
    <t>http://wveis.k12.wv.us/schoolFinance/sf000019.cfm</t>
  </si>
  <si>
    <t>Enter data in shaded cells only</t>
  </si>
  <si>
    <t>Do not prepare this estimate using certified list data until your certified list has been reviewed and cleared by WVDE.</t>
  </si>
  <si>
    <t>For County Data:</t>
  </si>
  <si>
    <t>For MCVC Data:</t>
  </si>
  <si>
    <t>_____________________ County</t>
  </si>
  <si>
    <t>for the___________________ Year</t>
  </si>
  <si>
    <t>_____________________ MCVC</t>
  </si>
  <si>
    <t>Sample MCVC</t>
  </si>
  <si>
    <t>http://wveis.k12.wv.us/schoolfinance/sf000025.cfm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</si>
</sst>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1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 wrapText="1"/>
    </xf>
    <xf numFmtId="0" fontId="5" fillId="0" borderId="0" xfId="3" applyFont="1" applyFill="1" applyAlignment="1" applyProtection="1">
      <alignment horizontal="centerContinuous"/>
    </xf>
    <xf numFmtId="0" fontId="5" fillId="0" borderId="0" xfId="3" applyFont="1" applyFill="1" applyAlignment="1" applyProtection="1">
      <alignment horizontal="center"/>
    </xf>
    <xf numFmtId="0" fontId="2" fillId="0" borderId="0" xfId="0" applyFont="1"/>
    <xf numFmtId="0" fontId="0" fillId="2" borderId="0" xfId="0" applyFill="1"/>
    <xf numFmtId="165" fontId="0" fillId="0" borderId="0" xfId="1" applyNumberFormat="1" applyFont="1"/>
    <xf numFmtId="164" fontId="0" fillId="2" borderId="0" xfId="1" applyNumberFormat="1" applyFont="1" applyFill="1"/>
    <xf numFmtId="164" fontId="0" fillId="0" borderId="0" xfId="1" applyNumberFormat="1" applyFont="1"/>
    <xf numFmtId="164" fontId="0" fillId="0" borderId="0" xfId="1" applyNumberFormat="1" applyFont="1" applyFill="1"/>
    <xf numFmtId="41" fontId="5" fillId="0" borderId="0" xfId="6" applyNumberFormat="1" applyFont="1" applyProtection="1"/>
    <xf numFmtId="41" fontId="10" fillId="0" borderId="0" xfId="6" applyNumberFormat="1" applyFont="1" applyAlignment="1" applyProtection="1">
      <alignment horizontal="center"/>
    </xf>
    <xf numFmtId="41" fontId="5" fillId="0" borderId="0" xfId="6" applyNumberFormat="1" applyFont="1" applyAlignment="1" applyProtection="1">
      <alignment horizontal="center"/>
    </xf>
    <xf numFmtId="41" fontId="10" fillId="0" borderId="0" xfId="6" applyNumberFormat="1" applyFont="1" applyFill="1" applyAlignment="1" applyProtection="1">
      <alignment horizontal="center"/>
    </xf>
    <xf numFmtId="41" fontId="6" fillId="0" borderId="0" xfId="6" applyNumberFormat="1" applyFont="1" applyAlignment="1" applyProtection="1">
      <alignment horizontal="center"/>
    </xf>
    <xf numFmtId="41" fontId="7" fillId="0" borderId="0" xfId="6" applyNumberFormat="1" applyFont="1" applyAlignment="1" applyProtection="1">
      <alignment horizontal="centerContinuous"/>
    </xf>
    <xf numFmtId="41" fontId="7" fillId="0" borderId="0" xfId="6" applyNumberFormat="1" applyFont="1" applyFill="1" applyAlignment="1" applyProtection="1">
      <alignment horizontal="centerContinuous"/>
    </xf>
    <xf numFmtId="41" fontId="9" fillId="0" borderId="0" xfId="6" applyNumberFormat="1" applyFont="1" applyAlignment="1" applyProtection="1">
      <alignment horizontal="center"/>
    </xf>
    <xf numFmtId="41" fontId="9" fillId="0" borderId="0" xfId="6" applyNumberFormat="1" applyFont="1" applyAlignment="1" applyProtection="1">
      <alignment horizontal="center"/>
    </xf>
    <xf numFmtId="41" fontId="6" fillId="0" borderId="0" xfId="6" applyNumberFormat="1" applyFont="1" applyFill="1" applyAlignment="1" applyProtection="1">
      <alignment horizontal="center"/>
    </xf>
    <xf numFmtId="41" fontId="5" fillId="0" borderId="1" xfId="6" applyNumberFormat="1" applyFont="1" applyBorder="1" applyAlignment="1" applyProtection="1">
      <alignment horizontal="center"/>
    </xf>
    <xf numFmtId="41" fontId="6" fillId="0" borderId="1" xfId="6" applyNumberFormat="1" applyFont="1" applyBorder="1" applyAlignment="1" applyProtection="1">
      <alignment horizontal="center"/>
    </xf>
    <xf numFmtId="41" fontId="6" fillId="0" borderId="1" xfId="6" applyNumberFormat="1" applyFont="1" applyFill="1" applyBorder="1" applyAlignment="1" applyProtection="1">
      <alignment horizontal="center"/>
    </xf>
    <xf numFmtId="164" fontId="0" fillId="0" borderId="0" xfId="0" applyNumberFormat="1"/>
    <xf numFmtId="43" fontId="0" fillId="0" borderId="0" xfId="0" applyNumberFormat="1"/>
    <xf numFmtId="41" fontId="7" fillId="0" borderId="0" xfId="6" applyNumberFormat="1" applyFont="1" applyAlignment="1" applyProtection="1">
      <alignment horizontal="center"/>
    </xf>
    <xf numFmtId="41" fontId="7" fillId="0" borderId="0" xfId="6" applyNumberFormat="1" applyFont="1" applyFill="1" applyAlignment="1" applyProtection="1">
      <alignment horizontal="center"/>
    </xf>
    <xf numFmtId="0" fontId="0" fillId="0" borderId="0" xfId="0" applyFont="1"/>
    <xf numFmtId="10" fontId="0" fillId="0" borderId="0" xfId="2" applyNumberFormat="1" applyFont="1"/>
    <xf numFmtId="0" fontId="2" fillId="0" borderId="0" xfId="0" applyFont="1" applyAlignment="1">
      <alignment horizontal="centerContinuous"/>
    </xf>
    <xf numFmtId="41" fontId="5" fillId="0" borderId="0" xfId="6" applyNumberFormat="1" applyFont="1" applyBorder="1" applyAlignment="1" applyProtection="1">
      <alignment horizontal="center"/>
    </xf>
    <xf numFmtId="41" fontId="5" fillId="0" borderId="3" xfId="6" applyNumberFormat="1" applyFont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 wrapText="1"/>
    </xf>
    <xf numFmtId="0" fontId="5" fillId="0" borderId="0" xfId="3" applyFont="1" applyFill="1" applyAlignment="1" applyProtection="1">
      <alignment horizontal="center"/>
    </xf>
    <xf numFmtId="0" fontId="11" fillId="0" borderId="0" xfId="8"/>
    <xf numFmtId="166" fontId="0" fillId="2" borderId="0" xfId="0" applyNumberFormat="1" applyFill="1"/>
    <xf numFmtId="0" fontId="5" fillId="0" borderId="0" xfId="3" applyFont="1" applyFill="1" applyBorder="1" applyAlignment="1" applyProtection="1">
      <alignment horizontal="center" wrapText="1"/>
    </xf>
    <xf numFmtId="0" fontId="5" fillId="0" borderId="0" xfId="3" applyFont="1" applyFill="1" applyAlignment="1" applyProtection="1">
      <alignment horizontal="center"/>
    </xf>
    <xf numFmtId="0" fontId="0" fillId="0" borderId="0" xfId="0" applyFill="1"/>
    <xf numFmtId="0" fontId="2" fillId="0" borderId="0" xfId="0" applyFont="1" applyAlignment="1" applyProtection="1">
      <alignment horizontal="centerContinuous"/>
      <protection locked="0"/>
    </xf>
    <xf numFmtId="164" fontId="0" fillId="2" borderId="0" xfId="1" applyNumberFormat="1" applyFont="1" applyFill="1" applyProtection="1">
      <protection locked="0"/>
    </xf>
    <xf numFmtId="0" fontId="0" fillId="2" borderId="0" xfId="0" applyFill="1" applyProtection="1">
      <protection locked="0"/>
    </xf>
    <xf numFmtId="166" fontId="0" fillId="2" borderId="0" xfId="0" applyNumberFormat="1" applyFill="1" applyProtection="1">
      <protection locked="0"/>
    </xf>
    <xf numFmtId="0" fontId="12" fillId="0" borderId="0" xfId="0" applyFont="1"/>
    <xf numFmtId="0" fontId="5" fillId="0" borderId="0" xfId="3" applyFont="1" applyFill="1" applyAlignment="1" applyProtection="1">
      <alignment horizontal="center" wrapText="1"/>
    </xf>
    <xf numFmtId="0" fontId="5" fillId="0" borderId="1" xfId="3" applyFont="1" applyFill="1" applyBorder="1" applyAlignment="1" applyProtection="1">
      <alignment horizontal="center" wrapText="1"/>
    </xf>
    <xf numFmtId="0" fontId="5" fillId="0" borderId="0" xfId="3" applyFont="1" applyFill="1" applyBorder="1" applyAlignment="1" applyProtection="1">
      <alignment horizontal="center" wrapText="1"/>
    </xf>
    <xf numFmtId="0" fontId="5" fillId="0" borderId="2" xfId="3" applyFont="1" applyFill="1" applyBorder="1" applyAlignment="1" applyProtection="1">
      <alignment horizontal="center" wrapText="1"/>
    </xf>
    <xf numFmtId="0" fontId="5" fillId="0" borderId="0" xfId="3" applyFont="1" applyFill="1" applyAlignment="1" applyProtection="1">
      <alignment horizontal="center"/>
    </xf>
  </cellXfs>
  <cellStyles count="9">
    <cellStyle name="Comma" xfId="1" builtinId="3"/>
    <cellStyle name="Comma 2" xfId="4"/>
    <cellStyle name="Currency 2" xfId="5"/>
    <cellStyle name="Hyperlink" xfId="8" builtinId="8"/>
    <cellStyle name="Normal" xfId="0" builtinId="0"/>
    <cellStyle name="Normal 2" xfId="6"/>
    <cellStyle name="Normal 3" xfId="3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243840</xdr:colOff>
      <xdr:row>3</xdr:row>
      <xdr:rowOff>152400</xdr:rowOff>
    </xdr:from>
    <xdr:to>
      <xdr:col>8</xdr:col>
      <xdr:colOff>327660</xdr:colOff>
      <xdr:row>6</xdr:row>
      <xdr:rowOff>53340</xdr:rowOff>
    </xdr:to>
    <xdr:sp macro="" textlink="">
      <xdr:nvSpPr>
        <xdr:cNvPr id="2" name="TextBox 1"/>
        <xdr:cNvSpPr txBox="1"/>
      </xdr:nvSpPr>
      <xdr:spPr>
        <a:xfrm>
          <a:off x="1280160" y="701040"/>
          <a:ext cx="2880360" cy="449580"/>
        </a:xfrm>
        <a:prstGeom prst="rect">
          <a:avLst/>
        </a:prstGeom>
        <a:noFill/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aseline="0"/>
            <a:t>PEIA FTE Distribution report from the following link:  http://wveis.k12.wv.us/schoolfinance/sf000025.cfm</a:t>
          </a:r>
          <a:endParaRPr lang="en-US" sz="900"/>
        </a:p>
      </xdr:txBody>
    </xdr:sp>
    <xdr:clientData/>
  </xdr:twoCellAnchor>
  <xdr:twoCellAnchor>
    <xdr:from>
      <xdr:col>0</xdr:col>
      <xdr:colOff>815340</xdr:colOff>
      <xdr:row>6</xdr:row>
      <xdr:rowOff>60960</xdr:rowOff>
    </xdr:from>
    <xdr:to>
      <xdr:col>2</xdr:col>
      <xdr:colOff>541020</xdr:colOff>
      <xdr:row>10</xdr:row>
      <xdr:rowOff>38100</xdr:rowOff>
    </xdr:to>
    <xdr:cxnSp macro="">
      <xdr:nvCxnSpPr>
        <xdr:cNvPr id="4" name="Straight Arrow Connector 3"/>
        <xdr:cNvCxnSpPr/>
      </xdr:nvCxnSpPr>
      <xdr:spPr>
        <a:xfrm flipV="1">
          <a:off x="815340" y="1158240"/>
          <a:ext cx="762000" cy="10363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6</xdr:row>
      <xdr:rowOff>53340</xdr:rowOff>
    </xdr:from>
    <xdr:to>
      <xdr:col>3</xdr:col>
      <xdr:colOff>236220</xdr:colOff>
      <xdr:row>10</xdr:row>
      <xdr:rowOff>0</xdr:rowOff>
    </xdr:to>
    <xdr:cxnSp macro="">
      <xdr:nvCxnSpPr>
        <xdr:cNvPr id="6" name="Straight Arrow Connector 5"/>
        <xdr:cNvCxnSpPr/>
      </xdr:nvCxnSpPr>
      <xdr:spPr>
        <a:xfrm flipV="1">
          <a:off x="1455420" y="1150620"/>
          <a:ext cx="510540" cy="10058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411480</xdr:colOff>
      <xdr:row>6</xdr:row>
      <xdr:rowOff>30480</xdr:rowOff>
    </xdr:from>
    <xdr:to>
      <xdr:col>4</xdr:col>
      <xdr:colOff>548640</xdr:colOff>
      <xdr:row>10</xdr:row>
      <xdr:rowOff>7620</xdr:rowOff>
    </xdr:to>
    <xdr:cxnSp macro="">
      <xdr:nvCxnSpPr>
        <xdr:cNvPr id="8" name="Straight Arrow Connector 7"/>
        <xdr:cNvCxnSpPr/>
      </xdr:nvCxnSpPr>
      <xdr:spPr>
        <a:xfrm flipV="1">
          <a:off x="2438400" y="1127760"/>
          <a:ext cx="137160" cy="10363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464820</xdr:colOff>
      <xdr:row>6</xdr:row>
      <xdr:rowOff>53340</xdr:rowOff>
    </xdr:from>
    <xdr:to>
      <xdr:col>6</xdr:col>
      <xdr:colOff>769620</xdr:colOff>
      <xdr:row>10</xdr:row>
      <xdr:rowOff>0</xdr:rowOff>
    </xdr:to>
    <xdr:cxnSp macro="">
      <xdr:nvCxnSpPr>
        <xdr:cNvPr id="10" name="Straight Arrow Connector 9"/>
        <xdr:cNvCxnSpPr/>
      </xdr:nvCxnSpPr>
      <xdr:spPr>
        <a:xfrm flipH="1" flipV="1">
          <a:off x="3276600" y="1150620"/>
          <a:ext cx="304800" cy="10058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777240</xdr:colOff>
      <xdr:row>6</xdr:row>
      <xdr:rowOff>60960</xdr:rowOff>
    </xdr:from>
    <xdr:to>
      <xdr:col>8</xdr:col>
      <xdr:colOff>396240</xdr:colOff>
      <xdr:row>9</xdr:row>
      <xdr:rowOff>274320</xdr:rowOff>
    </xdr:to>
    <xdr:cxnSp macro="">
      <xdr:nvCxnSpPr>
        <xdr:cNvPr id="12" name="Straight Arrow Connector 11"/>
        <xdr:cNvCxnSpPr/>
      </xdr:nvCxnSpPr>
      <xdr:spPr>
        <a:xfrm flipH="1" flipV="1">
          <a:off x="3589020" y="1158240"/>
          <a:ext cx="640080" cy="9829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6</xdr:row>
      <xdr:rowOff>45720</xdr:rowOff>
    </xdr:from>
    <xdr:to>
      <xdr:col>10</xdr:col>
      <xdr:colOff>144780</xdr:colOff>
      <xdr:row>9</xdr:row>
      <xdr:rowOff>281940</xdr:rowOff>
    </xdr:to>
    <xdr:cxnSp macro="">
      <xdr:nvCxnSpPr>
        <xdr:cNvPr id="14" name="Straight Arrow Connector 13"/>
        <xdr:cNvCxnSpPr/>
      </xdr:nvCxnSpPr>
      <xdr:spPr>
        <a:xfrm flipH="1" flipV="1">
          <a:off x="3947160" y="1143000"/>
          <a:ext cx="815340" cy="10058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563880</xdr:colOff>
      <xdr:row>18</xdr:row>
      <xdr:rowOff>83820</xdr:rowOff>
    </xdr:from>
    <xdr:to>
      <xdr:col>4</xdr:col>
      <xdr:colOff>441960</xdr:colOff>
      <xdr:row>21</xdr:row>
      <xdr:rowOff>190500</xdr:rowOff>
    </xdr:to>
    <xdr:sp macro="" textlink="">
      <xdr:nvSpPr>
        <xdr:cNvPr id="20" name="TextBox 19"/>
        <xdr:cNvSpPr txBox="1"/>
      </xdr:nvSpPr>
      <xdr:spPr>
        <a:xfrm>
          <a:off x="1600200" y="3703320"/>
          <a:ext cx="868680" cy="685800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Annual Fee per employee as determined by PEIA</a:t>
          </a:r>
        </a:p>
      </xdr:txBody>
    </xdr:sp>
    <xdr:clientData/>
  </xdr:twoCellAnchor>
  <xdr:twoCellAnchor>
    <xdr:from>
      <xdr:col>0</xdr:col>
      <xdr:colOff>129540</xdr:colOff>
      <xdr:row>18</xdr:row>
      <xdr:rowOff>76200</xdr:rowOff>
    </xdr:from>
    <xdr:to>
      <xdr:col>2</xdr:col>
      <xdr:colOff>434340</xdr:colOff>
      <xdr:row>21</xdr:row>
      <xdr:rowOff>175260</xdr:rowOff>
    </xdr:to>
    <xdr:sp macro="" textlink="">
      <xdr:nvSpPr>
        <xdr:cNvPr id="22" name="TextBox 21"/>
        <xdr:cNvSpPr txBox="1"/>
      </xdr:nvSpPr>
      <xdr:spPr>
        <a:xfrm>
          <a:off x="129540" y="3695700"/>
          <a:ext cx="1341120" cy="678180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Annual Retiree Cost as determined by the County</a:t>
          </a:r>
          <a:r>
            <a:rPr lang="en-US" sz="900" baseline="0"/>
            <a:t> and reconciled to PEIA billings</a:t>
          </a:r>
          <a:endParaRPr lang="en-US" sz="900"/>
        </a:p>
      </xdr:txBody>
    </xdr:sp>
    <xdr:clientData/>
  </xdr:twoCellAnchor>
  <xdr:twoCellAnchor>
    <xdr:from>
      <xdr:col>4</xdr:col>
      <xdr:colOff>563880</xdr:colOff>
      <xdr:row>18</xdr:row>
      <xdr:rowOff>167640</xdr:rowOff>
    </xdr:from>
    <xdr:to>
      <xdr:col>6</xdr:col>
      <xdr:colOff>624840</xdr:colOff>
      <xdr:row>23</xdr:row>
      <xdr:rowOff>167640</xdr:rowOff>
    </xdr:to>
    <xdr:sp macro="" textlink="">
      <xdr:nvSpPr>
        <xdr:cNvPr id="23" name="TextBox 22"/>
        <xdr:cNvSpPr txBox="1"/>
      </xdr:nvSpPr>
      <xdr:spPr>
        <a:xfrm>
          <a:off x="2590800" y="3787140"/>
          <a:ext cx="845820" cy="975360"/>
        </a:xfrm>
        <a:prstGeom prst="rect">
          <a:avLst/>
        </a:prstGeom>
        <a:solidFill>
          <a:schemeClr val="lt1"/>
        </a:solidFill>
        <a:ln w="38100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From the PEIA Preliminary Allocation Schedule prepared</a:t>
          </a:r>
          <a:r>
            <a:rPr lang="en-US" sz="900" baseline="0"/>
            <a:t> by WVDE</a:t>
          </a:r>
          <a:endParaRPr lang="en-US" sz="900"/>
        </a:p>
      </xdr:txBody>
    </xdr:sp>
    <xdr:clientData/>
  </xdr:twoCellAnchor>
  <xdr:twoCellAnchor>
    <xdr:from>
      <xdr:col>2</xdr:col>
      <xdr:colOff>373380</xdr:colOff>
      <xdr:row>13</xdr:row>
      <xdr:rowOff>91440</xdr:rowOff>
    </xdr:from>
    <xdr:to>
      <xdr:col>6</xdr:col>
      <xdr:colOff>15240</xdr:colOff>
      <xdr:row>18</xdr:row>
      <xdr:rowOff>106680</xdr:rowOff>
    </xdr:to>
    <xdr:cxnSp macro="">
      <xdr:nvCxnSpPr>
        <xdr:cNvPr id="25" name="Straight Arrow Connector 24"/>
        <xdr:cNvCxnSpPr/>
      </xdr:nvCxnSpPr>
      <xdr:spPr>
        <a:xfrm flipH="1">
          <a:off x="1409700" y="2796540"/>
          <a:ext cx="1417320" cy="9296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205740</xdr:colOff>
      <xdr:row>15</xdr:row>
      <xdr:rowOff>137160</xdr:rowOff>
    </xdr:from>
    <xdr:to>
      <xdr:col>5</xdr:col>
      <xdr:colOff>144780</xdr:colOff>
      <xdr:row>18</xdr:row>
      <xdr:rowOff>68580</xdr:rowOff>
    </xdr:to>
    <xdr:cxnSp macro="">
      <xdr:nvCxnSpPr>
        <xdr:cNvPr id="27" name="Straight Arrow Connector 26"/>
        <xdr:cNvCxnSpPr/>
      </xdr:nvCxnSpPr>
      <xdr:spPr>
        <a:xfrm flipH="1">
          <a:off x="2232660" y="3208020"/>
          <a:ext cx="563880" cy="4800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213360</xdr:colOff>
      <xdr:row>18</xdr:row>
      <xdr:rowOff>7620</xdr:rowOff>
    </xdr:from>
    <xdr:to>
      <xdr:col>6</xdr:col>
      <xdr:colOff>373380</xdr:colOff>
      <xdr:row>18</xdr:row>
      <xdr:rowOff>152400</xdr:rowOff>
    </xdr:to>
    <xdr:cxnSp macro="">
      <xdr:nvCxnSpPr>
        <xdr:cNvPr id="29" name="Straight Arrow Connector 28"/>
        <xdr:cNvCxnSpPr/>
      </xdr:nvCxnSpPr>
      <xdr:spPr>
        <a:xfrm>
          <a:off x="3025140" y="3627120"/>
          <a:ext cx="160020" cy="1447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3</xdr:row>
      <xdr:rowOff>129540</xdr:rowOff>
    </xdr:from>
    <xdr:to>
      <xdr:col>16</xdr:col>
      <xdr:colOff>708660</xdr:colOff>
      <xdr:row>6</xdr:row>
      <xdr:rowOff>91440</xdr:rowOff>
    </xdr:to>
    <xdr:sp macro="" textlink="">
      <xdr:nvSpPr>
        <xdr:cNvPr id="30" name="TextBox 29"/>
        <xdr:cNvSpPr txBox="1"/>
      </xdr:nvSpPr>
      <xdr:spPr>
        <a:xfrm>
          <a:off x="4572000" y="678180"/>
          <a:ext cx="3246120" cy="510540"/>
        </a:xfrm>
        <a:prstGeom prst="rect">
          <a:avLst/>
        </a:prstGeom>
        <a:noFill/>
        <a:ln w="381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From the current year Comps.</a:t>
          </a:r>
          <a:r>
            <a:rPr lang="en-US" sz="900" baseline="0"/>
            <a:t>  </a:t>
          </a:r>
          <a:r>
            <a:rPr lang="en-US" sz="900"/>
            <a:t> (Total Adjusted Number of Professional Personnel Funded ) +</a:t>
          </a:r>
          <a:r>
            <a:rPr lang="en-US" sz="900" baseline="0"/>
            <a:t> </a:t>
          </a:r>
          <a:r>
            <a:rPr lang="en-US" sz="900"/>
            <a:t>(Number of Service Personnel Funded)</a:t>
          </a:r>
        </a:p>
      </xdr:txBody>
    </xdr:sp>
    <xdr:clientData/>
  </xdr:twoCellAnchor>
  <xdr:twoCellAnchor>
    <xdr:from>
      <xdr:col>6</xdr:col>
      <xdr:colOff>739140</xdr:colOff>
      <xdr:row>20</xdr:row>
      <xdr:rowOff>0</xdr:rowOff>
    </xdr:from>
    <xdr:to>
      <xdr:col>16</xdr:col>
      <xdr:colOff>800100</xdr:colOff>
      <xdr:row>24</xdr:row>
      <xdr:rowOff>0</xdr:rowOff>
    </xdr:to>
    <xdr:sp macro="" textlink="">
      <xdr:nvSpPr>
        <xdr:cNvPr id="32" name="TextBox 31"/>
        <xdr:cNvSpPr txBox="1"/>
      </xdr:nvSpPr>
      <xdr:spPr>
        <a:xfrm>
          <a:off x="3550920" y="4000500"/>
          <a:ext cx="4411980" cy="792480"/>
        </a:xfrm>
        <a:prstGeom prst="rect">
          <a:avLst/>
        </a:prstGeom>
        <a:noFill/>
        <a:ln w="381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From the PCOMPS for the next</a:t>
          </a:r>
          <a:r>
            <a:rPr lang="en-US" sz="900" baseline="0"/>
            <a:t> year.  (State Aid Eligible SP Employed) + ( Total Professional Personnel State Aid Eligible Employed) </a:t>
          </a:r>
          <a:r>
            <a:rPr lang="en-US" sz="900" b="1" baseline="0"/>
            <a:t>OR </a:t>
          </a:r>
          <a:r>
            <a:rPr lang="en-US" sz="900" b="0" baseline="0"/>
            <a:t>from the </a:t>
          </a:r>
          <a:r>
            <a:rPr lang="en-US" sz="900"/>
            <a:t>Certified list of personnel reports in summary form from Office of</a:t>
          </a:r>
          <a:r>
            <a:rPr lang="en-US" sz="900" baseline="0"/>
            <a:t> School Finance webpage or directly from the following link: http://wveis.k12.wv.us/schoolFinance/sf000019.cfm   (Professional Personnel FTE) + (Service Personnel Extended FTE)</a:t>
          </a:r>
        </a:p>
        <a:p>
          <a:endParaRPr lang="en-US" sz="900"/>
        </a:p>
      </xdr:txBody>
    </xdr:sp>
    <xdr:clientData/>
  </xdr:twoCellAnchor>
  <xdr:twoCellAnchor>
    <xdr:from>
      <xdr:col>14</xdr:col>
      <xdr:colOff>381000</xdr:colOff>
      <xdr:row>16</xdr:row>
      <xdr:rowOff>15240</xdr:rowOff>
    </xdr:from>
    <xdr:to>
      <xdr:col>16</xdr:col>
      <xdr:colOff>198120</xdr:colOff>
      <xdr:row>19</xdr:row>
      <xdr:rowOff>167640</xdr:rowOff>
    </xdr:to>
    <xdr:cxnSp macro="">
      <xdr:nvCxnSpPr>
        <xdr:cNvPr id="34" name="Straight Arrow Connector 33"/>
        <xdr:cNvCxnSpPr/>
      </xdr:nvCxnSpPr>
      <xdr:spPr>
        <a:xfrm flipH="1">
          <a:off x="6637020" y="3268980"/>
          <a:ext cx="723900" cy="7010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99060</xdr:colOff>
      <xdr:row>6</xdr:row>
      <xdr:rowOff>91440</xdr:rowOff>
    </xdr:from>
    <xdr:to>
      <xdr:col>16</xdr:col>
      <xdr:colOff>175260</xdr:colOff>
      <xdr:row>13</xdr:row>
      <xdr:rowOff>15240</xdr:rowOff>
    </xdr:to>
    <xdr:cxnSp macro="">
      <xdr:nvCxnSpPr>
        <xdr:cNvPr id="36" name="Straight Arrow Connector 35"/>
        <xdr:cNvCxnSpPr>
          <a:endCxn id="30" idx="2"/>
        </xdr:cNvCxnSpPr>
      </xdr:nvCxnSpPr>
      <xdr:spPr>
        <a:xfrm flipH="1" flipV="1">
          <a:off x="6195060" y="1188720"/>
          <a:ext cx="1089660" cy="1531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24</xdr:row>
      <xdr:rowOff>129540</xdr:rowOff>
    </xdr:from>
    <xdr:to>
      <xdr:col>15</xdr:col>
      <xdr:colOff>144780</xdr:colOff>
      <xdr:row>29</xdr:row>
      <xdr:rowOff>152400</xdr:rowOff>
    </xdr:to>
    <xdr:sp macro="" textlink="">
      <xdr:nvSpPr>
        <xdr:cNvPr id="3" name="Oval 2"/>
        <xdr:cNvSpPr/>
      </xdr:nvSpPr>
      <xdr:spPr>
        <a:xfrm>
          <a:off x="6195060" y="4922520"/>
          <a:ext cx="1013460" cy="9448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365760</xdr:colOff>
      <xdr:row>12</xdr:row>
      <xdr:rowOff>76200</xdr:rowOff>
    </xdr:from>
    <xdr:to>
      <xdr:col>16</xdr:col>
      <xdr:colOff>541020</xdr:colOff>
      <xdr:row>14</xdr:row>
      <xdr:rowOff>121920</xdr:rowOff>
    </xdr:to>
    <xdr:sp macro="" textlink="">
      <xdr:nvSpPr>
        <xdr:cNvPr id="2" name="TextBox 1"/>
        <xdr:cNvSpPr txBox="1"/>
      </xdr:nvSpPr>
      <xdr:spPr>
        <a:xfrm>
          <a:off x="4259580" y="2598420"/>
          <a:ext cx="3535680" cy="411480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 Retiree Cost as determined by the County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reconciled to PEIA billings</a:t>
          </a:r>
          <a:endParaRPr lang="en-US" sz="90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8</xdr:col>
      <xdr:colOff>388620</xdr:colOff>
      <xdr:row>15</xdr:row>
      <xdr:rowOff>68580</xdr:rowOff>
    </xdr:from>
    <xdr:to>
      <xdr:col>16</xdr:col>
      <xdr:colOff>556260</xdr:colOff>
      <xdr:row>17</xdr:row>
      <xdr:rowOff>91440</xdr:rowOff>
    </xdr:to>
    <xdr:sp macro="" textlink="">
      <xdr:nvSpPr>
        <xdr:cNvPr id="3" name="TextBox 2"/>
        <xdr:cNvSpPr txBox="1"/>
      </xdr:nvSpPr>
      <xdr:spPr>
        <a:xfrm>
          <a:off x="4282440" y="3139440"/>
          <a:ext cx="3528060" cy="388620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 Retiree Cost as determined by the County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reconciled to PEIA billings</a:t>
          </a:r>
          <a:endParaRPr lang="en-US" sz="900">
            <a:effectLst/>
          </a:endParaRPr>
        </a:p>
        <a:p>
          <a:endParaRPr lang="en-US" sz="900"/>
        </a:p>
      </xdr:txBody>
    </xdr:sp>
    <xdr:clientData/>
  </xdr:twoCellAnchor>
  <xdr:twoCellAnchor>
    <xdr:from>
      <xdr:col>8</xdr:col>
      <xdr:colOff>396240</xdr:colOff>
      <xdr:row>18</xdr:row>
      <xdr:rowOff>144780</xdr:rowOff>
    </xdr:from>
    <xdr:to>
      <xdr:col>16</xdr:col>
      <xdr:colOff>556260</xdr:colOff>
      <xdr:row>20</xdr:row>
      <xdr:rowOff>106680</xdr:rowOff>
    </xdr:to>
    <xdr:sp macro="" textlink="">
      <xdr:nvSpPr>
        <xdr:cNvPr id="4" name="TextBox 3"/>
        <xdr:cNvSpPr txBox="1"/>
      </xdr:nvSpPr>
      <xdr:spPr>
        <a:xfrm>
          <a:off x="4290060" y="3764280"/>
          <a:ext cx="3520440" cy="342900"/>
        </a:xfrm>
        <a:prstGeom prst="rect">
          <a:avLst/>
        </a:prstGeom>
        <a:solidFill>
          <a:schemeClr val="lt1"/>
        </a:solidFill>
        <a:ln w="38100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the PEIA Preliminary Allocation Schedule prepared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by WVDE</a:t>
          </a:r>
          <a:endParaRPr lang="en-US" sz="90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182880</xdr:colOff>
      <xdr:row>4</xdr:row>
      <xdr:rowOff>15240</xdr:rowOff>
    </xdr:from>
    <xdr:to>
      <xdr:col>11</xdr:col>
      <xdr:colOff>30480</xdr:colOff>
      <xdr:row>6</xdr:row>
      <xdr:rowOff>121920</xdr:rowOff>
    </xdr:to>
    <xdr:sp macro="" textlink="">
      <xdr:nvSpPr>
        <xdr:cNvPr id="5" name="TextBox 4"/>
        <xdr:cNvSpPr txBox="1"/>
      </xdr:nvSpPr>
      <xdr:spPr>
        <a:xfrm>
          <a:off x="1219200" y="746760"/>
          <a:ext cx="4114800" cy="472440"/>
        </a:xfrm>
        <a:prstGeom prst="rect">
          <a:avLst/>
        </a:prstGeom>
        <a:solidFill>
          <a:schemeClr val="lt1"/>
        </a:solidFill>
        <a:ln w="381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PEIA FTE Distribution report from the following link:  http://wveis.k12.wv.us/schoolfinance/sf000025.c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7</xdr:col>
      <xdr:colOff>0</xdr:colOff>
      <xdr:row>13</xdr:row>
      <xdr:rowOff>76200</xdr:rowOff>
    </xdr:from>
    <xdr:to>
      <xdr:col>8</xdr:col>
      <xdr:colOff>335280</xdr:colOff>
      <xdr:row>13</xdr:row>
      <xdr:rowOff>83820</xdr:rowOff>
    </xdr:to>
    <xdr:cxnSp macro="">
      <xdr:nvCxnSpPr>
        <xdr:cNvPr id="7" name="Straight Arrow Connector 6"/>
        <xdr:cNvCxnSpPr/>
      </xdr:nvCxnSpPr>
      <xdr:spPr>
        <a:xfrm>
          <a:off x="3733800" y="2781300"/>
          <a:ext cx="49530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15</xdr:row>
      <xdr:rowOff>129540</xdr:rowOff>
    </xdr:from>
    <xdr:to>
      <xdr:col>8</xdr:col>
      <xdr:colOff>350520</xdr:colOff>
      <xdr:row>15</xdr:row>
      <xdr:rowOff>137160</xdr:rowOff>
    </xdr:to>
    <xdr:cxnSp macro="">
      <xdr:nvCxnSpPr>
        <xdr:cNvPr id="10" name="Straight Arrow Connector 9"/>
        <xdr:cNvCxnSpPr/>
      </xdr:nvCxnSpPr>
      <xdr:spPr>
        <a:xfrm>
          <a:off x="3749040" y="3200400"/>
          <a:ext cx="49530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17</xdr:row>
      <xdr:rowOff>121920</xdr:rowOff>
    </xdr:from>
    <xdr:to>
      <xdr:col>8</xdr:col>
      <xdr:colOff>358140</xdr:colOff>
      <xdr:row>19</xdr:row>
      <xdr:rowOff>114300</xdr:rowOff>
    </xdr:to>
    <xdr:cxnSp macro="">
      <xdr:nvCxnSpPr>
        <xdr:cNvPr id="11" name="Straight Arrow Connector 10"/>
        <xdr:cNvCxnSpPr/>
      </xdr:nvCxnSpPr>
      <xdr:spPr>
        <a:xfrm>
          <a:off x="3749040" y="3558540"/>
          <a:ext cx="502920" cy="3581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464820</xdr:colOff>
      <xdr:row>7</xdr:row>
      <xdr:rowOff>0</xdr:rowOff>
    </xdr:from>
    <xdr:to>
      <xdr:col>2</xdr:col>
      <xdr:colOff>350520</xdr:colOff>
      <xdr:row>9</xdr:row>
      <xdr:rowOff>259080</xdr:rowOff>
    </xdr:to>
    <xdr:cxnSp macro="">
      <xdr:nvCxnSpPr>
        <xdr:cNvPr id="15" name="Straight Arrow Connector 14"/>
        <xdr:cNvCxnSpPr/>
      </xdr:nvCxnSpPr>
      <xdr:spPr>
        <a:xfrm flipV="1">
          <a:off x="464820" y="1280160"/>
          <a:ext cx="922020" cy="8458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358140</xdr:colOff>
      <xdr:row>6</xdr:row>
      <xdr:rowOff>160020</xdr:rowOff>
    </xdr:from>
    <xdr:to>
      <xdr:col>3</xdr:col>
      <xdr:colOff>198120</xdr:colOff>
      <xdr:row>9</xdr:row>
      <xdr:rowOff>266700</xdr:rowOff>
    </xdr:to>
    <xdr:cxnSp macro="">
      <xdr:nvCxnSpPr>
        <xdr:cNvPr id="19" name="Straight Arrow Connector 18"/>
        <xdr:cNvCxnSpPr/>
      </xdr:nvCxnSpPr>
      <xdr:spPr>
        <a:xfrm flipV="1">
          <a:off x="1394460" y="1257300"/>
          <a:ext cx="594360" cy="876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213360</xdr:colOff>
      <xdr:row>6</xdr:row>
      <xdr:rowOff>167640</xdr:rowOff>
    </xdr:from>
    <xdr:to>
      <xdr:col>5</xdr:col>
      <xdr:colOff>83820</xdr:colOff>
      <xdr:row>9</xdr:row>
      <xdr:rowOff>220980</xdr:rowOff>
    </xdr:to>
    <xdr:cxnSp macro="">
      <xdr:nvCxnSpPr>
        <xdr:cNvPr id="22" name="Straight Arrow Connector 21"/>
        <xdr:cNvCxnSpPr/>
      </xdr:nvCxnSpPr>
      <xdr:spPr>
        <a:xfrm flipV="1">
          <a:off x="2301240" y="1264920"/>
          <a:ext cx="495300" cy="8229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289560</xdr:colOff>
      <xdr:row>6</xdr:row>
      <xdr:rowOff>167640</xdr:rowOff>
    </xdr:from>
    <xdr:to>
      <xdr:col>6</xdr:col>
      <xdr:colOff>662940</xdr:colOff>
      <xdr:row>9</xdr:row>
      <xdr:rowOff>243840</xdr:rowOff>
    </xdr:to>
    <xdr:cxnSp macro="">
      <xdr:nvCxnSpPr>
        <xdr:cNvPr id="24" name="Straight Arrow Connector 23"/>
        <xdr:cNvCxnSpPr/>
      </xdr:nvCxnSpPr>
      <xdr:spPr>
        <a:xfrm flipH="1" flipV="1">
          <a:off x="3162300" y="1264920"/>
          <a:ext cx="373380" cy="8458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373380</xdr:colOff>
      <xdr:row>9</xdr:row>
      <xdr:rowOff>259080</xdr:rowOff>
    </xdr:to>
    <xdr:cxnSp macro="">
      <xdr:nvCxnSpPr>
        <xdr:cNvPr id="28" name="Straight Arrow Connector 27"/>
        <xdr:cNvCxnSpPr/>
      </xdr:nvCxnSpPr>
      <xdr:spPr>
        <a:xfrm flipH="1" flipV="1">
          <a:off x="3893820" y="1280160"/>
          <a:ext cx="373380" cy="8458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</xdr:colOff>
      <xdr:row>6</xdr:row>
      <xdr:rowOff>152400</xdr:rowOff>
    </xdr:from>
    <xdr:to>
      <xdr:col>10</xdr:col>
      <xdr:colOff>403860</xdr:colOff>
      <xdr:row>9</xdr:row>
      <xdr:rowOff>274320</xdr:rowOff>
    </xdr:to>
    <xdr:cxnSp macro="">
      <xdr:nvCxnSpPr>
        <xdr:cNvPr id="29" name="Straight Arrow Connector 28"/>
        <xdr:cNvCxnSpPr/>
      </xdr:nvCxnSpPr>
      <xdr:spPr>
        <a:xfrm flipH="1" flipV="1">
          <a:off x="4693920" y="1249680"/>
          <a:ext cx="388620" cy="8915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53340</xdr:colOff>
      <xdr:row>24</xdr:row>
      <xdr:rowOff>137160</xdr:rowOff>
    </xdr:from>
    <xdr:to>
      <xdr:col>15</xdr:col>
      <xdr:colOff>129540</xdr:colOff>
      <xdr:row>29</xdr:row>
      <xdr:rowOff>160020</xdr:rowOff>
    </xdr:to>
    <xdr:sp macro="" textlink="">
      <xdr:nvSpPr>
        <xdr:cNvPr id="16" name="Oval 15"/>
        <xdr:cNvSpPr/>
      </xdr:nvSpPr>
      <xdr:spPr>
        <a:xfrm>
          <a:off x="6210300" y="4930140"/>
          <a:ext cx="1013460" cy="9448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</xdr:colOff>
      <xdr:row>29</xdr:row>
      <xdr:rowOff>71608</xdr:rowOff>
    </xdr:from>
    <xdr:to>
      <xdr:col>10</xdr:col>
      <xdr:colOff>304800</xdr:colOff>
      <xdr:row>54</xdr:row>
      <xdr:rowOff>84359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" y="5375128"/>
          <a:ext cx="5882640" cy="4584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250293</xdr:colOff>
      <xdr:row>27</xdr:row>
      <xdr:rowOff>22860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82880"/>
          <a:ext cx="5736693" cy="4777740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144780</xdr:colOff>
      <xdr:row>91</xdr:row>
      <xdr:rowOff>45720</xdr:rowOff>
    </xdr:from>
    <xdr:to>
      <xdr:col>7</xdr:col>
      <xdr:colOff>144780</xdr:colOff>
      <xdr:row>111</xdr:row>
      <xdr:rowOff>129763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780" y="6263640"/>
          <a:ext cx="4267200" cy="3741643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62</xdr:row>
      <xdr:rowOff>114300</xdr:rowOff>
    </xdr:from>
    <xdr:to>
      <xdr:col>8</xdr:col>
      <xdr:colOff>55644</xdr:colOff>
      <xdr:row>83</xdr:row>
      <xdr:rowOff>84714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3400" y="1028700"/>
          <a:ext cx="4399044" cy="3810894"/>
        </a:xfrm>
        <a:prstGeom prst="rect">
          <a:avLst/>
        </a:prstGeom>
      </xdr:spPr>
    </xdr:pic>
    <xdr:clientData/>
  </xdr:twoCellAnchor>
  <xdr:twoCellAnchor editAs="oneCell">
    <xdr:from>
      <xdr:col>7</xdr:col>
      <xdr:colOff>182880</xdr:colOff>
      <xdr:row>89</xdr:row>
      <xdr:rowOff>53340</xdr:rowOff>
    </xdr:from>
    <xdr:to>
      <xdr:col>17</xdr:col>
      <xdr:colOff>46237</xdr:colOff>
      <xdr:row>122</xdr:row>
      <xdr:rowOff>8139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50080" y="4076700"/>
          <a:ext cx="5959357" cy="598983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62</xdr:row>
      <xdr:rowOff>0</xdr:rowOff>
    </xdr:from>
    <xdr:to>
      <xdr:col>18</xdr:col>
      <xdr:colOff>305355</xdr:colOff>
      <xdr:row>85</xdr:row>
      <xdr:rowOff>61330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800" y="182880"/>
          <a:ext cx="6401355" cy="4267570"/>
        </a:xfrm>
        <a:prstGeom prst="rect">
          <a:avLst/>
        </a:prstGeom>
      </xdr:spPr>
    </xdr:pic>
    <xdr:clientData/>
  </xdr:twoCellAnchor>
  <xdr:twoCellAnchor>
    <xdr:from>
      <xdr:col>5</xdr:col>
      <xdr:colOff>502920</xdr:colOff>
      <xdr:row>62</xdr:row>
      <xdr:rowOff>30480</xdr:rowOff>
    </xdr:from>
    <xdr:to>
      <xdr:col>7</xdr:col>
      <xdr:colOff>563880</xdr:colOff>
      <xdr:row>64</xdr:row>
      <xdr:rowOff>114300</xdr:rowOff>
    </xdr:to>
    <xdr:sp macro="" textlink="">
      <xdr:nvSpPr>
        <xdr:cNvPr id="10" name="Oval 9"/>
        <xdr:cNvSpPr/>
      </xdr:nvSpPr>
      <xdr:spPr>
        <a:xfrm>
          <a:off x="3550920" y="944880"/>
          <a:ext cx="1280160" cy="4495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259080</xdr:colOff>
      <xdr:row>69</xdr:row>
      <xdr:rowOff>76200</xdr:rowOff>
    </xdr:from>
    <xdr:to>
      <xdr:col>6</xdr:col>
      <xdr:colOff>274320</xdr:colOff>
      <xdr:row>70</xdr:row>
      <xdr:rowOff>83820</xdr:rowOff>
    </xdr:to>
    <xdr:sp macro="" textlink="">
      <xdr:nvSpPr>
        <xdr:cNvPr id="11" name="Oval 10"/>
        <xdr:cNvSpPr/>
      </xdr:nvSpPr>
      <xdr:spPr>
        <a:xfrm>
          <a:off x="2087880" y="2270760"/>
          <a:ext cx="1844040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350520</xdr:colOff>
      <xdr:row>70</xdr:row>
      <xdr:rowOff>121920</xdr:rowOff>
    </xdr:from>
    <xdr:to>
      <xdr:col>7</xdr:col>
      <xdr:colOff>388620</xdr:colOff>
      <xdr:row>72</xdr:row>
      <xdr:rowOff>30480</xdr:rowOff>
    </xdr:to>
    <xdr:sp macro="" textlink="">
      <xdr:nvSpPr>
        <xdr:cNvPr id="12" name="Oval 11"/>
        <xdr:cNvSpPr/>
      </xdr:nvSpPr>
      <xdr:spPr>
        <a:xfrm>
          <a:off x="3398520" y="2499360"/>
          <a:ext cx="1257300" cy="274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236220</xdr:colOff>
      <xdr:row>72</xdr:row>
      <xdr:rowOff>7620</xdr:rowOff>
    </xdr:from>
    <xdr:to>
      <xdr:col>6</xdr:col>
      <xdr:colOff>60960</xdr:colOff>
      <xdr:row>73</xdr:row>
      <xdr:rowOff>60960</xdr:rowOff>
    </xdr:to>
    <xdr:sp macro="" textlink="">
      <xdr:nvSpPr>
        <xdr:cNvPr id="13" name="Oval 12"/>
        <xdr:cNvSpPr/>
      </xdr:nvSpPr>
      <xdr:spPr>
        <a:xfrm>
          <a:off x="2065020" y="2750820"/>
          <a:ext cx="1653540" cy="2362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563880</xdr:colOff>
      <xdr:row>75</xdr:row>
      <xdr:rowOff>144780</xdr:rowOff>
    </xdr:from>
    <xdr:to>
      <xdr:col>4</xdr:col>
      <xdr:colOff>182880</xdr:colOff>
      <xdr:row>77</xdr:row>
      <xdr:rowOff>15240</xdr:rowOff>
    </xdr:to>
    <xdr:sp macro="" textlink="">
      <xdr:nvSpPr>
        <xdr:cNvPr id="14" name="Oval 13"/>
        <xdr:cNvSpPr/>
      </xdr:nvSpPr>
      <xdr:spPr>
        <a:xfrm>
          <a:off x="1173480" y="3436620"/>
          <a:ext cx="1447800" cy="2362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601980</xdr:colOff>
      <xdr:row>83</xdr:row>
      <xdr:rowOff>45720</xdr:rowOff>
    </xdr:from>
    <xdr:to>
      <xdr:col>15</xdr:col>
      <xdr:colOff>579120</xdr:colOff>
      <xdr:row>84</xdr:row>
      <xdr:rowOff>137160</xdr:rowOff>
    </xdr:to>
    <xdr:sp macro="" textlink="">
      <xdr:nvSpPr>
        <xdr:cNvPr id="15" name="Oval 14"/>
        <xdr:cNvSpPr/>
      </xdr:nvSpPr>
      <xdr:spPr>
        <a:xfrm>
          <a:off x="9136380" y="4069080"/>
          <a:ext cx="586740" cy="274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83820</xdr:colOff>
      <xdr:row>91</xdr:row>
      <xdr:rowOff>7620</xdr:rowOff>
    </xdr:from>
    <xdr:to>
      <xdr:col>7</xdr:col>
      <xdr:colOff>144780</xdr:colOff>
      <xdr:row>93</xdr:row>
      <xdr:rowOff>91440</xdr:rowOff>
    </xdr:to>
    <xdr:sp macro="" textlink="">
      <xdr:nvSpPr>
        <xdr:cNvPr id="16" name="Oval 15"/>
        <xdr:cNvSpPr/>
      </xdr:nvSpPr>
      <xdr:spPr>
        <a:xfrm>
          <a:off x="3131820" y="6225540"/>
          <a:ext cx="1280160" cy="4495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114300</xdr:colOff>
      <xdr:row>97</xdr:row>
      <xdr:rowOff>167640</xdr:rowOff>
    </xdr:from>
    <xdr:to>
      <xdr:col>5</xdr:col>
      <xdr:colOff>304800</xdr:colOff>
      <xdr:row>98</xdr:row>
      <xdr:rowOff>160020</xdr:rowOff>
    </xdr:to>
    <xdr:sp macro="" textlink="">
      <xdr:nvSpPr>
        <xdr:cNvPr id="17" name="Oval 16"/>
        <xdr:cNvSpPr/>
      </xdr:nvSpPr>
      <xdr:spPr>
        <a:xfrm>
          <a:off x="1943100" y="7482840"/>
          <a:ext cx="1409700" cy="1752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586740</xdr:colOff>
      <xdr:row>99</xdr:row>
      <xdr:rowOff>53340</xdr:rowOff>
    </xdr:from>
    <xdr:to>
      <xdr:col>7</xdr:col>
      <xdr:colOff>15240</xdr:colOff>
      <xdr:row>100</xdr:row>
      <xdr:rowOff>144780</xdr:rowOff>
    </xdr:to>
    <xdr:sp macro="" textlink="">
      <xdr:nvSpPr>
        <xdr:cNvPr id="18" name="Oval 17"/>
        <xdr:cNvSpPr/>
      </xdr:nvSpPr>
      <xdr:spPr>
        <a:xfrm>
          <a:off x="3025140" y="7002780"/>
          <a:ext cx="1257300" cy="274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213360</xdr:colOff>
      <xdr:row>100</xdr:row>
      <xdr:rowOff>83820</xdr:rowOff>
    </xdr:from>
    <xdr:to>
      <xdr:col>5</xdr:col>
      <xdr:colOff>38100</xdr:colOff>
      <xdr:row>101</xdr:row>
      <xdr:rowOff>137160</xdr:rowOff>
    </xdr:to>
    <xdr:sp macro="" textlink="">
      <xdr:nvSpPr>
        <xdr:cNvPr id="19" name="Oval 18"/>
        <xdr:cNvSpPr/>
      </xdr:nvSpPr>
      <xdr:spPr>
        <a:xfrm>
          <a:off x="1432560" y="7216140"/>
          <a:ext cx="1653540" cy="2362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198120</xdr:colOff>
      <xdr:row>104</xdr:row>
      <xdr:rowOff>22860</xdr:rowOff>
    </xdr:from>
    <xdr:to>
      <xdr:col>3</xdr:col>
      <xdr:colOff>426720</xdr:colOff>
      <xdr:row>105</xdr:row>
      <xdr:rowOff>76200</xdr:rowOff>
    </xdr:to>
    <xdr:sp macro="" textlink="">
      <xdr:nvSpPr>
        <xdr:cNvPr id="20" name="Oval 19"/>
        <xdr:cNvSpPr/>
      </xdr:nvSpPr>
      <xdr:spPr>
        <a:xfrm>
          <a:off x="807720" y="8618220"/>
          <a:ext cx="1447800" cy="2362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441960</xdr:colOff>
      <xdr:row>120</xdr:row>
      <xdr:rowOff>38100</xdr:rowOff>
    </xdr:from>
    <xdr:to>
      <xdr:col>15</xdr:col>
      <xdr:colOff>419100</xdr:colOff>
      <xdr:row>121</xdr:row>
      <xdr:rowOff>129540</xdr:rowOff>
    </xdr:to>
    <xdr:sp macro="" textlink="">
      <xdr:nvSpPr>
        <xdr:cNvPr id="21" name="Oval 20"/>
        <xdr:cNvSpPr/>
      </xdr:nvSpPr>
      <xdr:spPr>
        <a:xfrm>
          <a:off x="8976360" y="10828020"/>
          <a:ext cx="586740" cy="274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236220</xdr:colOff>
      <xdr:row>80</xdr:row>
      <xdr:rowOff>60960</xdr:rowOff>
    </xdr:from>
    <xdr:to>
      <xdr:col>7</xdr:col>
      <xdr:colOff>579120</xdr:colOff>
      <xdr:row>81</xdr:row>
      <xdr:rowOff>137160</xdr:rowOff>
    </xdr:to>
    <xdr:sp macro="" textlink="">
      <xdr:nvSpPr>
        <xdr:cNvPr id="22" name="Oval 21"/>
        <xdr:cNvSpPr/>
      </xdr:nvSpPr>
      <xdr:spPr>
        <a:xfrm>
          <a:off x="3893820" y="4267200"/>
          <a:ext cx="952500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320040</xdr:colOff>
      <xdr:row>108</xdr:row>
      <xdr:rowOff>99060</xdr:rowOff>
    </xdr:from>
    <xdr:to>
      <xdr:col>7</xdr:col>
      <xdr:colOff>53340</xdr:colOff>
      <xdr:row>109</xdr:row>
      <xdr:rowOff>175260</xdr:rowOff>
    </xdr:to>
    <xdr:sp macro="" textlink="">
      <xdr:nvSpPr>
        <xdr:cNvPr id="23" name="Oval 22"/>
        <xdr:cNvSpPr/>
      </xdr:nvSpPr>
      <xdr:spPr>
        <a:xfrm>
          <a:off x="3368040" y="9425940"/>
          <a:ext cx="952500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571500</xdr:colOff>
      <xdr:row>5</xdr:row>
      <xdr:rowOff>30480</xdr:rowOff>
    </xdr:from>
    <xdr:to>
      <xdr:col>3</xdr:col>
      <xdr:colOff>396240</xdr:colOff>
      <xdr:row>8</xdr:row>
      <xdr:rowOff>45720</xdr:rowOff>
    </xdr:to>
    <xdr:sp macro="" textlink="">
      <xdr:nvSpPr>
        <xdr:cNvPr id="25" name="Oval 24"/>
        <xdr:cNvSpPr/>
      </xdr:nvSpPr>
      <xdr:spPr>
        <a:xfrm>
          <a:off x="1181100" y="944880"/>
          <a:ext cx="1043940" cy="5638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274320</xdr:colOff>
      <xdr:row>33</xdr:row>
      <xdr:rowOff>76200</xdr:rowOff>
    </xdr:from>
    <xdr:to>
      <xdr:col>8</xdr:col>
      <xdr:colOff>289560</xdr:colOff>
      <xdr:row>36</xdr:row>
      <xdr:rowOff>106680</xdr:rowOff>
    </xdr:to>
    <xdr:sp macro="" textlink="">
      <xdr:nvSpPr>
        <xdr:cNvPr id="26" name="Oval 25"/>
        <xdr:cNvSpPr/>
      </xdr:nvSpPr>
      <xdr:spPr>
        <a:xfrm>
          <a:off x="4541520" y="6111240"/>
          <a:ext cx="624840" cy="579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586740</xdr:colOff>
      <xdr:row>7</xdr:row>
      <xdr:rowOff>91440</xdr:rowOff>
    </xdr:from>
    <xdr:to>
      <xdr:col>9</xdr:col>
      <xdr:colOff>69011</xdr:colOff>
      <xdr:row>10</xdr:row>
      <xdr:rowOff>152453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" y="1188720"/>
          <a:ext cx="4968671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45720</xdr:rowOff>
    </xdr:from>
    <xdr:to>
      <xdr:col>8</xdr:col>
      <xdr:colOff>503334</xdr:colOff>
      <xdr:row>22</xdr:row>
      <xdr:rowOff>91492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874520"/>
          <a:ext cx="4770534" cy="59441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6</xdr:col>
      <xdr:colOff>228884</xdr:colOff>
      <xdr:row>18</xdr:row>
      <xdr:rowOff>137204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280160"/>
          <a:ext cx="3276884" cy="5029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167640</xdr:rowOff>
    </xdr:from>
    <xdr:to>
      <xdr:col>6</xdr:col>
      <xdr:colOff>282229</xdr:colOff>
      <xdr:row>6</xdr:row>
      <xdr:rowOff>129584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33400"/>
          <a:ext cx="3330229" cy="510584"/>
        </a:xfrm>
        <a:prstGeom prst="rect">
          <a:avLst/>
        </a:prstGeom>
      </xdr:spPr>
    </xdr:pic>
    <xdr:clientData/>
  </xdr:twoCellAnchor>
  <xdr:twoCellAnchor>
    <xdr:from>
      <xdr:col>3</xdr:col>
      <xdr:colOff>388620</xdr:colOff>
      <xdr:row>3</xdr:row>
      <xdr:rowOff>175260</xdr:rowOff>
    </xdr:from>
    <xdr:to>
      <xdr:col>4</xdr:col>
      <xdr:colOff>594360</xdr:colOff>
      <xdr:row>5</xdr:row>
      <xdr:rowOff>99060</xdr:rowOff>
    </xdr:to>
    <xdr:sp macro="" textlink="">
      <xdr:nvSpPr>
        <xdr:cNvPr id="6" name="Oval 5"/>
        <xdr:cNvSpPr/>
      </xdr:nvSpPr>
      <xdr:spPr>
        <a:xfrm>
          <a:off x="2217420" y="541020"/>
          <a:ext cx="815340" cy="289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525780</xdr:colOff>
      <xdr:row>4</xdr:row>
      <xdr:rowOff>15240</xdr:rowOff>
    </xdr:from>
    <xdr:to>
      <xdr:col>3</xdr:col>
      <xdr:colOff>304800</xdr:colOff>
      <xdr:row>5</xdr:row>
      <xdr:rowOff>106680</xdr:rowOff>
    </xdr:to>
    <xdr:sp macro="" textlink="">
      <xdr:nvSpPr>
        <xdr:cNvPr id="7" name="Oval 6"/>
        <xdr:cNvSpPr/>
      </xdr:nvSpPr>
      <xdr:spPr>
        <a:xfrm>
          <a:off x="1744980" y="563880"/>
          <a:ext cx="388620" cy="274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594360</xdr:colOff>
      <xdr:row>4</xdr:row>
      <xdr:rowOff>30480</xdr:rowOff>
    </xdr:from>
    <xdr:to>
      <xdr:col>2</xdr:col>
      <xdr:colOff>441960</xdr:colOff>
      <xdr:row>5</xdr:row>
      <xdr:rowOff>53340</xdr:rowOff>
    </xdr:to>
    <xdr:sp macro="" textlink="">
      <xdr:nvSpPr>
        <xdr:cNvPr id="8" name="Oval 7"/>
        <xdr:cNvSpPr/>
      </xdr:nvSpPr>
      <xdr:spPr>
        <a:xfrm>
          <a:off x="594360" y="579120"/>
          <a:ext cx="1066800" cy="2057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419100</xdr:colOff>
      <xdr:row>15</xdr:row>
      <xdr:rowOff>175260</xdr:rowOff>
    </xdr:from>
    <xdr:to>
      <xdr:col>5</xdr:col>
      <xdr:colOff>15240</xdr:colOff>
      <xdr:row>17</xdr:row>
      <xdr:rowOff>99060</xdr:rowOff>
    </xdr:to>
    <xdr:sp macro="" textlink="">
      <xdr:nvSpPr>
        <xdr:cNvPr id="9" name="Oval 8"/>
        <xdr:cNvSpPr/>
      </xdr:nvSpPr>
      <xdr:spPr>
        <a:xfrm>
          <a:off x="2247900" y="2735580"/>
          <a:ext cx="815340" cy="289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579120</xdr:colOff>
      <xdr:row>15</xdr:row>
      <xdr:rowOff>175260</xdr:rowOff>
    </xdr:from>
    <xdr:to>
      <xdr:col>3</xdr:col>
      <xdr:colOff>358140</xdr:colOff>
      <xdr:row>17</xdr:row>
      <xdr:rowOff>83820</xdr:rowOff>
    </xdr:to>
    <xdr:sp macro="" textlink="">
      <xdr:nvSpPr>
        <xdr:cNvPr id="10" name="Oval 9"/>
        <xdr:cNvSpPr/>
      </xdr:nvSpPr>
      <xdr:spPr>
        <a:xfrm>
          <a:off x="1798320" y="2735580"/>
          <a:ext cx="388620" cy="274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594360</xdr:colOff>
      <xdr:row>16</xdr:row>
      <xdr:rowOff>30480</xdr:rowOff>
    </xdr:from>
    <xdr:to>
      <xdr:col>2</xdr:col>
      <xdr:colOff>441960</xdr:colOff>
      <xdr:row>17</xdr:row>
      <xdr:rowOff>53340</xdr:rowOff>
    </xdr:to>
    <xdr:sp macro="" textlink="">
      <xdr:nvSpPr>
        <xdr:cNvPr id="11" name="Oval 10"/>
        <xdr:cNvSpPr/>
      </xdr:nvSpPr>
      <xdr:spPr>
        <a:xfrm>
          <a:off x="594360" y="2773680"/>
          <a:ext cx="1066800" cy="2057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2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11</xdr:col>
      <xdr:colOff>358753</xdr:colOff>
      <xdr:row>55</xdr:row>
      <xdr:rowOff>61378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03520"/>
          <a:ext cx="7064353" cy="48162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11</xdr:col>
      <xdr:colOff>213960</xdr:colOff>
      <xdr:row>27</xdr:row>
      <xdr:rowOff>145205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2880"/>
          <a:ext cx="6919560" cy="4900085"/>
        </a:xfrm>
        <a:prstGeom prst="rect">
          <a:avLst/>
        </a:prstGeom>
      </xdr:spPr>
    </xdr:pic>
    <xdr:clientData/>
  </xdr:twoCellAnchor>
  <xdr:twoCellAnchor>
    <xdr:from>
      <xdr:col>6</xdr:col>
      <xdr:colOff>533400</xdr:colOff>
      <xdr:row>5</xdr:row>
      <xdr:rowOff>38100</xdr:rowOff>
    </xdr:from>
    <xdr:to>
      <xdr:col>8</xdr:col>
      <xdr:colOff>137160</xdr:colOff>
      <xdr:row>8</xdr:row>
      <xdr:rowOff>22860</xdr:rowOff>
    </xdr:to>
    <xdr:sp macro="" textlink="">
      <xdr:nvSpPr>
        <xdr:cNvPr id="4" name="Oval 3"/>
        <xdr:cNvSpPr/>
      </xdr:nvSpPr>
      <xdr:spPr>
        <a:xfrm>
          <a:off x="4191000" y="952500"/>
          <a:ext cx="822960" cy="533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487680</xdr:colOff>
      <xdr:row>33</xdr:row>
      <xdr:rowOff>68580</xdr:rowOff>
    </xdr:from>
    <xdr:to>
      <xdr:col>10</xdr:col>
      <xdr:colOff>571500</xdr:colOff>
      <xdr:row>36</xdr:row>
      <xdr:rowOff>68580</xdr:rowOff>
    </xdr:to>
    <xdr:sp macro="" textlink="">
      <xdr:nvSpPr>
        <xdr:cNvPr id="7" name="Oval 6"/>
        <xdr:cNvSpPr/>
      </xdr:nvSpPr>
      <xdr:spPr>
        <a:xfrm>
          <a:off x="5974080" y="6103620"/>
          <a:ext cx="693420" cy="548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129540</xdr:rowOff>
    </xdr:from>
    <xdr:to>
      <xdr:col>11</xdr:col>
      <xdr:colOff>53873</xdr:colOff>
      <xdr:row>28</xdr:row>
      <xdr:rowOff>69019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29540"/>
          <a:ext cx="6149873" cy="50601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175260</xdr:rowOff>
    </xdr:from>
    <xdr:to>
      <xdr:col>10</xdr:col>
      <xdr:colOff>488198</xdr:colOff>
      <xdr:row>53</xdr:row>
      <xdr:rowOff>137490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027420"/>
          <a:ext cx="5974598" cy="3802710"/>
        </a:xfrm>
        <a:prstGeom prst="rect">
          <a:avLst/>
        </a:prstGeom>
      </xdr:spPr>
    </xdr:pic>
    <xdr:clientData/>
  </xdr:twoCellAnchor>
  <xdr:twoCellAnchor>
    <xdr:from>
      <xdr:col>9</xdr:col>
      <xdr:colOff>198120</xdr:colOff>
      <xdr:row>5</xdr:row>
      <xdr:rowOff>106680</xdr:rowOff>
    </xdr:from>
    <xdr:to>
      <xdr:col>10</xdr:col>
      <xdr:colOff>434340</xdr:colOff>
      <xdr:row>8</xdr:row>
      <xdr:rowOff>137160</xdr:rowOff>
    </xdr:to>
    <xdr:sp macro="" textlink="">
      <xdr:nvSpPr>
        <xdr:cNvPr id="4" name="Oval 3"/>
        <xdr:cNvSpPr/>
      </xdr:nvSpPr>
      <xdr:spPr>
        <a:xfrm>
          <a:off x="5684520" y="1021080"/>
          <a:ext cx="845820" cy="579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403860</xdr:colOff>
      <xdr:row>37</xdr:row>
      <xdr:rowOff>15240</xdr:rowOff>
    </xdr:from>
    <xdr:to>
      <xdr:col>8</xdr:col>
      <xdr:colOff>30480</xdr:colOff>
      <xdr:row>40</xdr:row>
      <xdr:rowOff>45720</xdr:rowOff>
    </xdr:to>
    <xdr:sp macro="" textlink="">
      <xdr:nvSpPr>
        <xdr:cNvPr id="5" name="Oval 4"/>
        <xdr:cNvSpPr/>
      </xdr:nvSpPr>
      <xdr:spPr>
        <a:xfrm>
          <a:off x="4061460" y="6781800"/>
          <a:ext cx="845820" cy="579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veis.k12.wv.us/schoolFinance/sf000019.cf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veis.k12.wv.us/schoolfinance/sf000025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C15" sqref="C15"/>
    </sheetView>
  </sheetViews>
  <sheetFormatPr defaultRowHeight="14.4" x14ac:dyDescent="0.3"/>
  <cols>
    <col min="1" max="1" width="12.77734375" customWidth="1"/>
    <col min="2" max="2" width="2.33203125" customWidth="1"/>
    <col min="3" max="3" width="11" bestFit="1" customWidth="1"/>
    <col min="4" max="4" width="4.33203125" customWidth="1"/>
    <col min="5" max="5" width="9.109375" bestFit="1" customWidth="1"/>
    <col min="6" max="6" width="2.33203125" customWidth="1"/>
    <col min="7" max="7" width="12.5546875" bestFit="1" customWidth="1"/>
    <col min="8" max="8" width="2.33203125" customWidth="1"/>
    <col min="9" max="9" width="9.109375" bestFit="1" customWidth="1"/>
    <col min="10" max="10" width="2.33203125" customWidth="1"/>
    <col min="11" max="11" width="9.109375" bestFit="1" customWidth="1"/>
    <col min="12" max="12" width="2.33203125" customWidth="1"/>
    <col min="13" max="13" width="10.109375" bestFit="1" customWidth="1"/>
    <col min="14" max="14" width="2.33203125" customWidth="1"/>
    <col min="15" max="15" width="11.33203125" customWidth="1"/>
    <col min="16" max="16" width="2.33203125" customWidth="1"/>
    <col min="17" max="17" width="12.21875" customWidth="1"/>
  </cols>
  <sheetData>
    <row r="1" spans="1:17" x14ac:dyDescent="0.3">
      <c r="A1" s="4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3">
      <c r="A2" s="30" t="s">
        <v>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3">
      <c r="A3" s="40" t="s">
        <v>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6" spans="1:17" x14ac:dyDescent="0.3">
      <c r="A6" s="5" t="s">
        <v>41</v>
      </c>
    </row>
    <row r="7" spans="1:17" x14ac:dyDescent="0.3">
      <c r="A7" s="5"/>
    </row>
    <row r="8" spans="1:17" ht="22.2" customHeight="1" x14ac:dyDescent="0.3">
      <c r="A8" s="47" t="s">
        <v>0</v>
      </c>
      <c r="B8" s="47"/>
      <c r="C8" s="47"/>
      <c r="D8" s="3"/>
      <c r="E8" s="47" t="s">
        <v>1</v>
      </c>
      <c r="F8" s="47"/>
      <c r="G8" s="47"/>
      <c r="H8" s="47"/>
      <c r="I8" s="47" t="s">
        <v>2</v>
      </c>
      <c r="J8" s="47"/>
      <c r="K8" s="47"/>
      <c r="L8" s="33"/>
      <c r="M8" s="47" t="s">
        <v>3</v>
      </c>
      <c r="N8" s="47"/>
      <c r="O8" s="47"/>
      <c r="P8" s="3"/>
      <c r="Q8" s="45" t="s">
        <v>4</v>
      </c>
    </row>
    <row r="9" spans="1:17" ht="24" customHeight="1" x14ac:dyDescent="0.3">
      <c r="A9" s="48"/>
      <c r="B9" s="48"/>
      <c r="C9" s="48"/>
      <c r="D9" s="34"/>
      <c r="E9" s="48"/>
      <c r="F9" s="48"/>
      <c r="G9" s="48"/>
      <c r="H9" s="49"/>
      <c r="I9" s="48"/>
      <c r="J9" s="48"/>
      <c r="K9" s="48"/>
      <c r="L9" s="33"/>
      <c r="M9" s="48"/>
      <c r="N9" s="48"/>
      <c r="O9" s="48"/>
      <c r="P9" s="34"/>
      <c r="Q9" s="45"/>
    </row>
    <row r="10" spans="1:17" ht="22.8" customHeight="1" thickBot="1" x14ac:dyDescent="0.35">
      <c r="A10" s="1" t="s">
        <v>5</v>
      </c>
      <c r="B10" s="1"/>
      <c r="C10" s="1" t="s">
        <v>6</v>
      </c>
      <c r="D10" s="1"/>
      <c r="E10" s="1" t="s">
        <v>5</v>
      </c>
      <c r="F10" s="1"/>
      <c r="G10" s="1" t="s">
        <v>6</v>
      </c>
      <c r="H10" s="1"/>
      <c r="I10" s="1" t="s">
        <v>5</v>
      </c>
      <c r="J10" s="1"/>
      <c r="K10" s="1" t="s">
        <v>6</v>
      </c>
      <c r="L10" s="1"/>
      <c r="M10" s="1" t="s">
        <v>7</v>
      </c>
      <c r="N10" s="1"/>
      <c r="O10" s="1" t="s">
        <v>6</v>
      </c>
      <c r="P10" s="1"/>
      <c r="Q10" s="46"/>
    </row>
    <row r="11" spans="1:17" x14ac:dyDescent="0.3">
      <c r="A11" s="41"/>
      <c r="B11" s="9"/>
      <c r="C11" s="41"/>
      <c r="D11" s="9"/>
      <c r="E11" s="41"/>
      <c r="F11" s="9"/>
      <c r="G11" s="41"/>
      <c r="H11" s="9"/>
      <c r="I11" s="41"/>
      <c r="J11" s="9"/>
      <c r="K11" s="41"/>
      <c r="L11" s="9"/>
      <c r="M11" s="9">
        <f>A11+E11+I11</f>
        <v>0</v>
      </c>
      <c r="N11" s="9"/>
      <c r="O11" s="9">
        <f>C11+G11+K11</f>
        <v>0</v>
      </c>
      <c r="P11" s="9"/>
      <c r="Q11" s="10" t="e">
        <f>ROUND(((C11+G11+K11)/(A11+E11+I11)),2)</f>
        <v>#DIV/0!</v>
      </c>
    </row>
    <row r="14" spans="1:17" x14ac:dyDescent="0.3">
      <c r="A14" s="28" t="s">
        <v>8</v>
      </c>
      <c r="G14" s="41"/>
      <c r="J14" s="28" t="s">
        <v>31</v>
      </c>
      <c r="Q14" s="42"/>
    </row>
    <row r="15" spans="1:17" x14ac:dyDescent="0.3">
      <c r="A15" s="28"/>
      <c r="J15" s="28"/>
      <c r="K15" s="5"/>
    </row>
    <row r="16" spans="1:17" x14ac:dyDescent="0.3">
      <c r="A16" s="28" t="s">
        <v>28</v>
      </c>
      <c r="G16" s="42"/>
      <c r="J16" s="28" t="s">
        <v>32</v>
      </c>
      <c r="Q16" s="43"/>
    </row>
    <row r="17" spans="1:17" x14ac:dyDescent="0.3">
      <c r="A17" s="28"/>
    </row>
    <row r="18" spans="1:17" x14ac:dyDescent="0.3">
      <c r="A18" s="28" t="s">
        <v>29</v>
      </c>
      <c r="G18" s="41"/>
      <c r="J18" t="s">
        <v>40</v>
      </c>
      <c r="Q18" s="29" t="e">
        <f>Q14/Q16</f>
        <v>#DIV/0!</v>
      </c>
    </row>
    <row r="19" spans="1:17" x14ac:dyDescent="0.3">
      <c r="A19" s="28"/>
      <c r="Q19" s="29"/>
    </row>
    <row r="20" spans="1:17" ht="15.6" x14ac:dyDescent="0.3">
      <c r="A20" s="19"/>
      <c r="B20" s="16"/>
      <c r="C20" s="16"/>
      <c r="D20" s="17"/>
      <c r="E20" s="16"/>
      <c r="F20" s="16"/>
      <c r="G20" s="16"/>
      <c r="H20" s="16"/>
      <c r="I20" s="16"/>
      <c r="J20" t="s">
        <v>33</v>
      </c>
      <c r="K20" s="16"/>
      <c r="L20" s="16"/>
      <c r="M20" s="16"/>
      <c r="N20" s="16"/>
      <c r="O20" s="16"/>
      <c r="P20" s="16"/>
      <c r="Q20" s="7" t="e">
        <f>Q18*M11</f>
        <v>#DIV/0!</v>
      </c>
    </row>
    <row r="21" spans="1:17" ht="15.6" x14ac:dyDescent="0.3">
      <c r="A21" s="19"/>
      <c r="B21" s="16"/>
      <c r="C21" s="16"/>
      <c r="D21" s="17"/>
      <c r="E21" s="16"/>
      <c r="F21" s="16"/>
      <c r="G21" s="16"/>
      <c r="H21" s="16"/>
      <c r="I21" s="16"/>
      <c r="K21" s="16"/>
      <c r="L21" s="16"/>
      <c r="M21" s="16"/>
      <c r="N21" s="16"/>
      <c r="O21" s="16"/>
      <c r="P21" s="16"/>
      <c r="Q21" s="7"/>
    </row>
    <row r="22" spans="1:17" ht="15.6" x14ac:dyDescent="0.3">
      <c r="A22" s="19"/>
      <c r="B22" s="16"/>
      <c r="C22" s="16"/>
      <c r="D22" s="1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5.6" x14ac:dyDescent="0.3">
      <c r="A23" s="5" t="s">
        <v>42</v>
      </c>
      <c r="B23" s="26"/>
      <c r="C23" s="26"/>
      <c r="D23" s="27"/>
      <c r="E23" s="2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5.6" x14ac:dyDescent="0.3">
      <c r="A24" s="5"/>
      <c r="B24" s="26"/>
      <c r="C24" s="26"/>
      <c r="D24" s="27"/>
      <c r="E24" s="2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3">
      <c r="A25" s="15" t="s">
        <v>9</v>
      </c>
      <c r="B25" s="15"/>
      <c r="C25" s="15"/>
      <c r="D25" s="14"/>
      <c r="E25" s="15"/>
      <c r="F25" s="11"/>
      <c r="G25" s="15" t="s">
        <v>10</v>
      </c>
      <c r="I25" s="13" t="s">
        <v>10</v>
      </c>
      <c r="K25" s="15" t="s">
        <v>11</v>
      </c>
      <c r="L25" s="15"/>
      <c r="N25" s="15"/>
      <c r="O25" s="15"/>
      <c r="P25" s="15"/>
      <c r="Q25" s="31" t="s">
        <v>34</v>
      </c>
    </row>
    <row r="26" spans="1:17" x14ac:dyDescent="0.3">
      <c r="A26" s="15" t="s">
        <v>12</v>
      </c>
      <c r="B26" s="15"/>
      <c r="C26" s="20" t="s">
        <v>9</v>
      </c>
      <c r="E26" s="15"/>
      <c r="F26" s="12"/>
      <c r="G26" s="15" t="s">
        <v>13</v>
      </c>
      <c r="I26" s="13" t="s">
        <v>14</v>
      </c>
      <c r="K26" s="15" t="s">
        <v>15</v>
      </c>
      <c r="L26" s="15"/>
      <c r="M26" s="15" t="s">
        <v>16</v>
      </c>
      <c r="N26" s="15"/>
      <c r="O26" s="15" t="s">
        <v>17</v>
      </c>
      <c r="P26" s="15"/>
      <c r="Q26" s="31" t="s">
        <v>36</v>
      </c>
    </row>
    <row r="27" spans="1:17" x14ac:dyDescent="0.3">
      <c r="A27" s="13" t="s">
        <v>18</v>
      </c>
      <c r="B27" s="13"/>
      <c r="C27" s="20" t="s">
        <v>12</v>
      </c>
      <c r="E27" s="15" t="s">
        <v>38</v>
      </c>
      <c r="G27" s="15" t="s">
        <v>19</v>
      </c>
      <c r="I27" s="13" t="s">
        <v>20</v>
      </c>
      <c r="K27" s="13" t="s">
        <v>21</v>
      </c>
      <c r="L27" s="15"/>
      <c r="M27" s="15" t="s">
        <v>14</v>
      </c>
      <c r="N27" s="15"/>
      <c r="O27" s="31" t="s">
        <v>22</v>
      </c>
      <c r="P27" s="15"/>
      <c r="Q27" s="31" t="s">
        <v>35</v>
      </c>
    </row>
    <row r="28" spans="1:17" ht="15" thickBot="1" x14ac:dyDescent="0.35">
      <c r="A28" s="21" t="s">
        <v>14</v>
      </c>
      <c r="B28" s="21"/>
      <c r="C28" s="23" t="s">
        <v>23</v>
      </c>
      <c r="D28" s="21"/>
      <c r="E28" s="21" t="s">
        <v>39</v>
      </c>
      <c r="F28" s="21"/>
      <c r="G28" s="21" t="s">
        <v>24</v>
      </c>
      <c r="H28" s="21"/>
      <c r="I28" s="21" t="s">
        <v>25</v>
      </c>
      <c r="J28" s="21"/>
      <c r="K28" s="21" t="s">
        <v>26</v>
      </c>
      <c r="L28" s="21"/>
      <c r="M28" s="21" t="s">
        <v>27</v>
      </c>
      <c r="N28" s="21"/>
      <c r="O28" s="32" t="s">
        <v>30</v>
      </c>
      <c r="P28" s="22"/>
      <c r="Q28" s="32" t="s">
        <v>37</v>
      </c>
    </row>
    <row r="29" spans="1:17" x14ac:dyDescent="0.3">
      <c r="A29" s="24">
        <f>C11+G11+K11</f>
        <v>0</v>
      </c>
      <c r="C29" s="24">
        <f>G14</f>
        <v>0</v>
      </c>
      <c r="E29" s="24">
        <f>G16*(A11+E11+I11)</f>
        <v>0</v>
      </c>
      <c r="G29" s="24">
        <f>A29+C29+E29</f>
        <v>0</v>
      </c>
      <c r="I29" s="25" t="e">
        <f>M11-Q20</f>
        <v>#DIV/0!</v>
      </c>
      <c r="K29" s="25" t="e">
        <f>ROUND(Q11*1,2)+G16</f>
        <v>#DIV/0!</v>
      </c>
      <c r="M29" s="9" t="e">
        <f>IF(ROUND(I29*K29,0)=0,"--  ",ROUND(I29*K29,0))</f>
        <v>#DIV/0!</v>
      </c>
      <c r="O29" s="24" t="e">
        <f>G29-M29</f>
        <v>#DIV/0!</v>
      </c>
      <c r="Q29" s="24" t="e">
        <f>O29-G18</f>
        <v>#DIV/0!</v>
      </c>
    </row>
  </sheetData>
  <sheetProtection password="CA09" sheet="1" objects="1" scenarios="1"/>
  <mergeCells count="6">
    <mergeCell ref="Q8:Q10"/>
    <mergeCell ref="A8:C9"/>
    <mergeCell ref="E8:G9"/>
    <mergeCell ref="H8:H9"/>
    <mergeCell ref="I8:K9"/>
    <mergeCell ref="M8:O9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"/>
  <sheetViews>
    <sheetView topLeftCell="A40" workbookViewId="0">
      <selection activeCell="N17" sqref="N17"/>
    </sheetView>
  </sheetViews>
  <sheetFormatPr defaultRowHeight="14.4" x14ac:dyDescent="0.3"/>
  <sheetData/>
  <pageMargins left="0.7" right="0.7" top="0.75" bottom="0.75" header="0.3" footer="0.3"/>
  <pageSetup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>
      <selection activeCell="M41" sqref="M41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4" workbookViewId="0">
      <selection activeCell="R27" sqref="R27"/>
    </sheetView>
  </sheetViews>
  <sheetFormatPr defaultRowHeight="14.4" x14ac:dyDescent="0.3"/>
  <cols>
    <col min="1" max="1" width="12.77734375" customWidth="1"/>
    <col min="2" max="2" width="2.33203125" customWidth="1"/>
    <col min="3" max="3" width="11" bestFit="1" customWidth="1"/>
    <col min="4" max="4" width="4.33203125" customWidth="1"/>
    <col min="5" max="5" width="9.109375" bestFit="1" customWidth="1"/>
    <col min="6" max="6" width="2.33203125" customWidth="1"/>
    <col min="7" max="7" width="12.5546875" bestFit="1" customWidth="1"/>
    <col min="8" max="8" width="2.33203125" customWidth="1"/>
    <col min="9" max="9" width="9.109375" bestFit="1" customWidth="1"/>
    <col min="10" max="10" width="2.33203125" customWidth="1"/>
    <col min="11" max="11" width="9.109375" bestFit="1" customWidth="1"/>
    <col min="12" max="12" width="2.33203125" customWidth="1"/>
    <col min="13" max="13" width="10.109375" bestFit="1" customWidth="1"/>
    <col min="14" max="14" width="2.33203125" customWidth="1"/>
    <col min="15" max="15" width="10.88671875" customWidth="1"/>
    <col min="16" max="16" width="2.33203125" customWidth="1"/>
    <col min="17" max="17" width="12.21875" customWidth="1"/>
  </cols>
  <sheetData>
    <row r="1" spans="1:17" x14ac:dyDescent="0.3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3">
      <c r="A2" s="30" t="s">
        <v>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3">
      <c r="A3" s="30" t="s">
        <v>49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6" spans="1:17" x14ac:dyDescent="0.3">
      <c r="A6" s="5" t="s">
        <v>41</v>
      </c>
    </row>
    <row r="7" spans="1:17" x14ac:dyDescent="0.3">
      <c r="A7" s="5"/>
    </row>
    <row r="8" spans="1:17" ht="22.2" customHeight="1" x14ac:dyDescent="0.3">
      <c r="A8" s="47" t="s">
        <v>0</v>
      </c>
      <c r="B8" s="47"/>
      <c r="C8" s="47"/>
      <c r="D8" s="3"/>
      <c r="E8" s="47" t="s">
        <v>1</v>
      </c>
      <c r="F8" s="47"/>
      <c r="G8" s="47"/>
      <c r="H8" s="47"/>
      <c r="I8" s="47" t="s">
        <v>2</v>
      </c>
      <c r="J8" s="47"/>
      <c r="K8" s="47"/>
      <c r="L8" s="2"/>
      <c r="M8" s="47" t="s">
        <v>3</v>
      </c>
      <c r="N8" s="47"/>
      <c r="O8" s="47"/>
      <c r="P8" s="3"/>
      <c r="Q8" s="45" t="s">
        <v>4</v>
      </c>
    </row>
    <row r="9" spans="1:17" ht="24" customHeight="1" x14ac:dyDescent="0.3">
      <c r="A9" s="48"/>
      <c r="B9" s="48"/>
      <c r="C9" s="48"/>
      <c r="D9" s="4"/>
      <c r="E9" s="48"/>
      <c r="F9" s="48"/>
      <c r="G9" s="48"/>
      <c r="H9" s="49"/>
      <c r="I9" s="48"/>
      <c r="J9" s="48"/>
      <c r="K9" s="48"/>
      <c r="L9" s="2"/>
      <c r="M9" s="48"/>
      <c r="N9" s="48"/>
      <c r="O9" s="48"/>
      <c r="P9" s="4"/>
      <c r="Q9" s="45"/>
    </row>
    <row r="10" spans="1:17" ht="22.8" customHeight="1" thickBot="1" x14ac:dyDescent="0.35">
      <c r="A10" s="1" t="s">
        <v>5</v>
      </c>
      <c r="B10" s="1"/>
      <c r="C10" s="1" t="s">
        <v>6</v>
      </c>
      <c r="D10" s="1"/>
      <c r="E10" s="1" t="s">
        <v>5</v>
      </c>
      <c r="F10" s="1"/>
      <c r="G10" s="1" t="s">
        <v>6</v>
      </c>
      <c r="H10" s="1"/>
      <c r="I10" s="1" t="s">
        <v>5</v>
      </c>
      <c r="J10" s="1"/>
      <c r="K10" s="1" t="s">
        <v>6</v>
      </c>
      <c r="L10" s="1"/>
      <c r="M10" s="1" t="s">
        <v>7</v>
      </c>
      <c r="N10" s="1"/>
      <c r="O10" s="1" t="s">
        <v>6</v>
      </c>
      <c r="P10" s="1"/>
      <c r="Q10" s="46"/>
    </row>
    <row r="11" spans="1:17" x14ac:dyDescent="0.3">
      <c r="A11" s="8">
        <v>3416</v>
      </c>
      <c r="B11" s="9"/>
      <c r="C11" s="8">
        <v>21251184.559999999</v>
      </c>
      <c r="D11" s="9"/>
      <c r="E11" s="8">
        <v>71</v>
      </c>
      <c r="F11" s="9"/>
      <c r="G11" s="8">
        <v>297187.08</v>
      </c>
      <c r="H11" s="9"/>
      <c r="I11" s="8">
        <v>73</v>
      </c>
      <c r="J11" s="9"/>
      <c r="K11" s="8">
        <v>322629.32</v>
      </c>
      <c r="L11" s="9"/>
      <c r="M11" s="9">
        <f>A11+E11+I11</f>
        <v>3560</v>
      </c>
      <c r="N11" s="9"/>
      <c r="O11" s="9">
        <f>C11+G11+K11</f>
        <v>21871000.959999997</v>
      </c>
      <c r="P11" s="9"/>
      <c r="Q11" s="10">
        <f>ROUND(((C11+G11+K11)/(A11+E11+I11)),2)</f>
        <v>6143.54</v>
      </c>
    </row>
    <row r="14" spans="1:17" x14ac:dyDescent="0.3">
      <c r="A14" s="28" t="s">
        <v>8</v>
      </c>
      <c r="G14" s="8">
        <v>732561</v>
      </c>
      <c r="J14" s="28" t="s">
        <v>31</v>
      </c>
      <c r="Q14" s="6">
        <v>3390.8530000000001</v>
      </c>
    </row>
    <row r="15" spans="1:17" x14ac:dyDescent="0.3">
      <c r="A15" s="28"/>
      <c r="J15" s="28"/>
      <c r="K15" s="5"/>
    </row>
    <row r="16" spans="1:17" x14ac:dyDescent="0.3">
      <c r="A16" s="28" t="s">
        <v>28</v>
      </c>
      <c r="G16" s="6">
        <v>50</v>
      </c>
      <c r="J16" s="28" t="s">
        <v>32</v>
      </c>
      <c r="Q16" s="6">
        <v>3615.3780000000002</v>
      </c>
    </row>
    <row r="17" spans="1:17" x14ac:dyDescent="0.3">
      <c r="A17" s="28"/>
    </row>
    <row r="18" spans="1:17" x14ac:dyDescent="0.3">
      <c r="A18" s="28" t="s">
        <v>29</v>
      </c>
      <c r="G18" s="8">
        <v>21918634</v>
      </c>
      <c r="J18" t="s">
        <v>40</v>
      </c>
      <c r="Q18" s="29">
        <f>Q14/Q16</f>
        <v>0.93789722679067022</v>
      </c>
    </row>
    <row r="19" spans="1:17" x14ac:dyDescent="0.3">
      <c r="A19" s="28"/>
      <c r="Q19" s="29"/>
    </row>
    <row r="20" spans="1:17" ht="15.6" x14ac:dyDescent="0.3">
      <c r="A20" s="18"/>
      <c r="B20" s="16"/>
      <c r="C20" s="16"/>
      <c r="D20" s="17"/>
      <c r="E20" s="16"/>
      <c r="F20" s="16"/>
      <c r="G20" s="16"/>
      <c r="H20" s="16"/>
      <c r="I20" s="16"/>
      <c r="J20" t="s">
        <v>33</v>
      </c>
      <c r="K20" s="16"/>
      <c r="L20" s="16"/>
      <c r="M20" s="16"/>
      <c r="N20" s="16"/>
      <c r="O20" s="16"/>
      <c r="P20" s="16"/>
      <c r="Q20" s="7">
        <f>Q18*M11</f>
        <v>3338.9141273747859</v>
      </c>
    </row>
    <row r="21" spans="1:17" ht="15.6" x14ac:dyDescent="0.3">
      <c r="A21" s="19"/>
      <c r="B21" s="16"/>
      <c r="C21" s="16"/>
      <c r="D21" s="17"/>
      <c r="E21" s="16"/>
      <c r="F21" s="16"/>
      <c r="G21" s="16"/>
      <c r="H21" s="16"/>
      <c r="I21" s="16"/>
      <c r="K21" s="16"/>
      <c r="L21" s="16"/>
      <c r="M21" s="16"/>
      <c r="N21" s="16"/>
      <c r="O21" s="16"/>
      <c r="P21" s="16"/>
      <c r="Q21" s="7"/>
    </row>
    <row r="22" spans="1:17" ht="15.6" x14ac:dyDescent="0.3">
      <c r="A22" s="19"/>
      <c r="B22" s="16"/>
      <c r="C22" s="16"/>
      <c r="D22" s="1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5.6" x14ac:dyDescent="0.3">
      <c r="A23" s="5" t="s">
        <v>42</v>
      </c>
      <c r="B23" s="26"/>
      <c r="C23" s="26"/>
      <c r="D23" s="27"/>
      <c r="E23" s="2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5.6" x14ac:dyDescent="0.3">
      <c r="A24" s="5"/>
      <c r="B24" s="26"/>
      <c r="C24" s="26"/>
      <c r="D24" s="27"/>
      <c r="E24" s="2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3">
      <c r="A25" s="15" t="s">
        <v>9</v>
      </c>
      <c r="B25" s="15"/>
      <c r="C25" s="15"/>
      <c r="D25" s="14"/>
      <c r="E25" s="15"/>
      <c r="F25" s="11"/>
      <c r="G25" s="15" t="s">
        <v>10</v>
      </c>
      <c r="I25" s="13" t="s">
        <v>10</v>
      </c>
      <c r="K25" s="15" t="s">
        <v>11</v>
      </c>
      <c r="L25" s="15"/>
      <c r="N25" s="15"/>
      <c r="O25" s="15"/>
      <c r="P25" s="15"/>
      <c r="Q25" s="31" t="s">
        <v>34</v>
      </c>
    </row>
    <row r="26" spans="1:17" x14ac:dyDescent="0.3">
      <c r="A26" s="15" t="s">
        <v>12</v>
      </c>
      <c r="B26" s="15"/>
      <c r="C26" s="20" t="s">
        <v>9</v>
      </c>
      <c r="E26" s="15"/>
      <c r="F26" s="12"/>
      <c r="G26" s="15" t="s">
        <v>13</v>
      </c>
      <c r="I26" s="13" t="s">
        <v>14</v>
      </c>
      <c r="K26" s="15" t="s">
        <v>15</v>
      </c>
      <c r="L26" s="15"/>
      <c r="M26" s="15" t="s">
        <v>16</v>
      </c>
      <c r="N26" s="15"/>
      <c r="O26" s="15" t="s">
        <v>17</v>
      </c>
      <c r="P26" s="15"/>
      <c r="Q26" s="31" t="s">
        <v>36</v>
      </c>
    </row>
    <row r="27" spans="1:17" x14ac:dyDescent="0.3">
      <c r="A27" s="13" t="s">
        <v>18</v>
      </c>
      <c r="B27" s="13"/>
      <c r="C27" s="20" t="s">
        <v>12</v>
      </c>
      <c r="E27" s="15" t="s">
        <v>38</v>
      </c>
      <c r="G27" s="15" t="s">
        <v>19</v>
      </c>
      <c r="I27" s="13" t="s">
        <v>20</v>
      </c>
      <c r="K27" s="13" t="s">
        <v>21</v>
      </c>
      <c r="L27" s="15"/>
      <c r="M27" s="15" t="s">
        <v>14</v>
      </c>
      <c r="N27" s="15"/>
      <c r="O27" s="31" t="s">
        <v>22</v>
      </c>
      <c r="P27" s="15"/>
      <c r="Q27" s="31" t="s">
        <v>35</v>
      </c>
    </row>
    <row r="28" spans="1:17" ht="15" thickBot="1" x14ac:dyDescent="0.35">
      <c r="A28" s="21" t="s">
        <v>14</v>
      </c>
      <c r="B28" s="21"/>
      <c r="C28" s="23" t="s">
        <v>23</v>
      </c>
      <c r="D28" s="21"/>
      <c r="E28" s="21" t="s">
        <v>39</v>
      </c>
      <c r="F28" s="21"/>
      <c r="G28" s="21" t="s">
        <v>24</v>
      </c>
      <c r="H28" s="21"/>
      <c r="I28" s="21" t="s">
        <v>25</v>
      </c>
      <c r="J28" s="21"/>
      <c r="K28" s="21" t="s">
        <v>26</v>
      </c>
      <c r="L28" s="21"/>
      <c r="M28" s="21" t="s">
        <v>27</v>
      </c>
      <c r="N28" s="21"/>
      <c r="O28" s="32" t="s">
        <v>30</v>
      </c>
      <c r="P28" s="22"/>
      <c r="Q28" s="32" t="s">
        <v>37</v>
      </c>
    </row>
    <row r="29" spans="1:17" x14ac:dyDescent="0.3">
      <c r="A29" s="24">
        <f>C11+G11+K11</f>
        <v>21871000.959999997</v>
      </c>
      <c r="C29" s="24">
        <f>G14</f>
        <v>732561</v>
      </c>
      <c r="E29" s="24">
        <f>G16*(A11+E11+I11)</f>
        <v>178000</v>
      </c>
      <c r="G29" s="24">
        <f>A29+C29+E29</f>
        <v>22781561.959999997</v>
      </c>
      <c r="I29" s="25">
        <f>M11-Q20</f>
        <v>221.08587262521405</v>
      </c>
      <c r="K29" s="25">
        <f>ROUND(Q11*1,2)+G16</f>
        <v>6193.54</v>
      </c>
      <c r="M29" s="9">
        <f>IF(ROUND(I29*K29,0)=0,"--  ",ROUND(I29*K29,0))</f>
        <v>1369304</v>
      </c>
      <c r="O29" s="24">
        <f>G29-M29</f>
        <v>21412257.959999997</v>
      </c>
      <c r="Q29" s="24">
        <f>O29-G18</f>
        <v>-506376.04000000283</v>
      </c>
    </row>
  </sheetData>
  <mergeCells count="6">
    <mergeCell ref="A8:C9"/>
    <mergeCell ref="E8:G9"/>
    <mergeCell ref="H8:H9"/>
    <mergeCell ref="I8:K9"/>
    <mergeCell ref="Q8:Q10"/>
    <mergeCell ref="M8:O9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4" workbookViewId="0">
      <selection activeCell="G19" sqref="G19"/>
    </sheetView>
  </sheetViews>
  <sheetFormatPr defaultRowHeight="14.4" x14ac:dyDescent="0.3"/>
  <cols>
    <col min="1" max="1" width="12.77734375" customWidth="1"/>
    <col min="2" max="2" width="2.33203125" customWidth="1"/>
    <col min="3" max="3" width="11" bestFit="1" customWidth="1"/>
    <col min="4" max="4" width="4.33203125" customWidth="1"/>
    <col min="5" max="5" width="9.109375" bestFit="1" customWidth="1"/>
    <col min="6" max="6" width="2.33203125" customWidth="1"/>
    <col min="7" max="7" width="12.5546875" bestFit="1" customWidth="1"/>
    <col min="8" max="8" width="2.33203125" customWidth="1"/>
    <col min="9" max="9" width="9.109375" bestFit="1" customWidth="1"/>
    <col min="10" max="10" width="2.33203125" customWidth="1"/>
    <col min="11" max="11" width="9.109375" bestFit="1" customWidth="1"/>
    <col min="12" max="12" width="2.33203125" customWidth="1"/>
    <col min="13" max="13" width="10.109375" bestFit="1" customWidth="1"/>
    <col min="14" max="14" width="2.33203125" customWidth="1"/>
    <col min="15" max="15" width="11.33203125" customWidth="1"/>
    <col min="16" max="16" width="2.33203125" customWidth="1"/>
    <col min="17" max="17" width="12.21875" customWidth="1"/>
  </cols>
  <sheetData>
    <row r="1" spans="1:17" x14ac:dyDescent="0.3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3">
      <c r="A2" s="30" t="s">
        <v>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3">
      <c r="A3" s="30" t="s">
        <v>49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6" spans="1:17" x14ac:dyDescent="0.3">
      <c r="A6" s="5" t="s">
        <v>41</v>
      </c>
    </row>
    <row r="7" spans="1:17" x14ac:dyDescent="0.3">
      <c r="A7" s="5"/>
    </row>
    <row r="8" spans="1:17" ht="22.2" customHeight="1" x14ac:dyDescent="0.3">
      <c r="A8" s="47" t="s">
        <v>0</v>
      </c>
      <c r="B8" s="47"/>
      <c r="C8" s="47"/>
      <c r="D8" s="3"/>
      <c r="E8" s="47" t="s">
        <v>1</v>
      </c>
      <c r="F8" s="47"/>
      <c r="G8" s="47"/>
      <c r="H8" s="47"/>
      <c r="I8" s="47" t="s">
        <v>2</v>
      </c>
      <c r="J8" s="47"/>
      <c r="K8" s="47"/>
      <c r="L8" s="2"/>
      <c r="M8" s="47" t="s">
        <v>3</v>
      </c>
      <c r="N8" s="47"/>
      <c r="O8" s="47"/>
      <c r="P8" s="3"/>
      <c r="Q8" s="45" t="s">
        <v>4</v>
      </c>
    </row>
    <row r="9" spans="1:17" ht="24" customHeight="1" x14ac:dyDescent="0.3">
      <c r="A9" s="48"/>
      <c r="B9" s="48"/>
      <c r="C9" s="48"/>
      <c r="D9" s="4"/>
      <c r="E9" s="48"/>
      <c r="F9" s="48"/>
      <c r="G9" s="48"/>
      <c r="H9" s="49"/>
      <c r="I9" s="48"/>
      <c r="J9" s="48"/>
      <c r="K9" s="48"/>
      <c r="L9" s="2"/>
      <c r="M9" s="48"/>
      <c r="N9" s="48"/>
      <c r="O9" s="48"/>
      <c r="P9" s="4"/>
      <c r="Q9" s="45"/>
    </row>
    <row r="10" spans="1:17" ht="22.8" customHeight="1" thickBot="1" x14ac:dyDescent="0.35">
      <c r="A10" s="1" t="s">
        <v>5</v>
      </c>
      <c r="B10" s="1"/>
      <c r="C10" s="1" t="s">
        <v>6</v>
      </c>
      <c r="D10" s="1"/>
      <c r="E10" s="1" t="s">
        <v>5</v>
      </c>
      <c r="F10" s="1"/>
      <c r="G10" s="1" t="s">
        <v>6</v>
      </c>
      <c r="H10" s="1"/>
      <c r="I10" s="1" t="s">
        <v>5</v>
      </c>
      <c r="J10" s="1"/>
      <c r="K10" s="1" t="s">
        <v>6</v>
      </c>
      <c r="L10" s="1"/>
      <c r="M10" s="1" t="s">
        <v>7</v>
      </c>
      <c r="N10" s="1"/>
      <c r="O10" s="1" t="s">
        <v>6</v>
      </c>
      <c r="P10" s="1"/>
      <c r="Q10" s="46"/>
    </row>
    <row r="11" spans="1:17" x14ac:dyDescent="0.3">
      <c r="A11" s="8">
        <v>3416</v>
      </c>
      <c r="B11" s="9"/>
      <c r="C11" s="8">
        <v>21251184.559999999</v>
      </c>
      <c r="D11" s="9"/>
      <c r="E11" s="8">
        <v>71</v>
      </c>
      <c r="F11" s="9"/>
      <c r="G11" s="8">
        <v>297187.08</v>
      </c>
      <c r="H11" s="9"/>
      <c r="I11" s="8">
        <v>73</v>
      </c>
      <c r="J11" s="9"/>
      <c r="K11" s="8">
        <v>322629.32</v>
      </c>
      <c r="L11" s="9"/>
      <c r="M11" s="9">
        <f>A11+E11+I11</f>
        <v>3560</v>
      </c>
      <c r="N11" s="9"/>
      <c r="O11" s="9">
        <f>C11+G11+K11</f>
        <v>21871000.959999997</v>
      </c>
      <c r="P11" s="9"/>
      <c r="Q11" s="10">
        <f>ROUND(((C11+G11+K11)/(A11+E11+I11)),2)</f>
        <v>6143.54</v>
      </c>
    </row>
    <row r="14" spans="1:17" x14ac:dyDescent="0.3">
      <c r="A14" s="28" t="s">
        <v>8</v>
      </c>
      <c r="G14" s="8">
        <v>732561</v>
      </c>
      <c r="J14" s="28" t="s">
        <v>31</v>
      </c>
      <c r="Q14" s="6">
        <v>3390.8530000000001</v>
      </c>
    </row>
    <row r="15" spans="1:17" x14ac:dyDescent="0.3">
      <c r="A15" s="28"/>
      <c r="J15" s="28"/>
      <c r="K15" s="5"/>
    </row>
    <row r="16" spans="1:17" x14ac:dyDescent="0.3">
      <c r="A16" s="28" t="s">
        <v>28</v>
      </c>
      <c r="G16" s="6">
        <v>50</v>
      </c>
      <c r="J16" s="28" t="s">
        <v>32</v>
      </c>
      <c r="Q16" s="36">
        <v>3615.3780000000002</v>
      </c>
    </row>
    <row r="17" spans="1:17" x14ac:dyDescent="0.3">
      <c r="A17" s="28"/>
    </row>
    <row r="18" spans="1:17" x14ac:dyDescent="0.3">
      <c r="A18" s="28" t="s">
        <v>29</v>
      </c>
      <c r="G18" s="8">
        <v>21918634</v>
      </c>
      <c r="J18" t="s">
        <v>40</v>
      </c>
      <c r="Q18" s="29">
        <f>Q14/Q16</f>
        <v>0.93789722679067022</v>
      </c>
    </row>
    <row r="19" spans="1:17" x14ac:dyDescent="0.3">
      <c r="A19" s="28"/>
      <c r="Q19" s="29"/>
    </row>
    <row r="20" spans="1:17" ht="15.6" x14ac:dyDescent="0.3">
      <c r="A20" s="19"/>
      <c r="B20" s="16"/>
      <c r="C20" s="16"/>
      <c r="D20" s="17"/>
      <c r="E20" s="16"/>
      <c r="F20" s="16"/>
      <c r="G20" s="16"/>
      <c r="H20" s="16"/>
      <c r="I20" s="16"/>
      <c r="J20" t="s">
        <v>33</v>
      </c>
      <c r="K20" s="16"/>
      <c r="L20" s="16"/>
      <c r="M20" s="16"/>
      <c r="N20" s="16"/>
      <c r="O20" s="16"/>
      <c r="P20" s="16"/>
      <c r="Q20" s="7">
        <f>Q18*M11</f>
        <v>3338.9141273747859</v>
      </c>
    </row>
    <row r="21" spans="1:17" ht="15.6" x14ac:dyDescent="0.3">
      <c r="A21" s="19"/>
      <c r="B21" s="16"/>
      <c r="C21" s="16"/>
      <c r="D21" s="17"/>
      <c r="E21" s="16"/>
      <c r="F21" s="16"/>
      <c r="G21" s="16"/>
      <c r="H21" s="16"/>
      <c r="I21" s="16"/>
      <c r="K21" s="16"/>
      <c r="L21" s="16"/>
      <c r="M21" s="16"/>
      <c r="N21" s="16"/>
      <c r="O21" s="16"/>
      <c r="P21" s="16"/>
      <c r="Q21" s="7"/>
    </row>
    <row r="22" spans="1:17" ht="15.6" x14ac:dyDescent="0.3">
      <c r="A22" s="19"/>
      <c r="B22" s="16"/>
      <c r="C22" s="16"/>
      <c r="D22" s="1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5.6" x14ac:dyDescent="0.3">
      <c r="A23" s="5" t="s">
        <v>42</v>
      </c>
      <c r="B23" s="26"/>
      <c r="C23" s="26"/>
      <c r="D23" s="27"/>
      <c r="E23" s="2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5.6" x14ac:dyDescent="0.3">
      <c r="A24" s="5"/>
      <c r="B24" s="26"/>
      <c r="C24" s="26"/>
      <c r="D24" s="27"/>
      <c r="E24" s="2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3">
      <c r="A25" s="15" t="s">
        <v>9</v>
      </c>
      <c r="B25" s="15"/>
      <c r="C25" s="15"/>
      <c r="D25" s="14"/>
      <c r="E25" s="15"/>
      <c r="F25" s="11"/>
      <c r="G25" s="15" t="s">
        <v>10</v>
      </c>
      <c r="I25" s="13" t="s">
        <v>10</v>
      </c>
      <c r="K25" s="15" t="s">
        <v>11</v>
      </c>
      <c r="L25" s="15"/>
      <c r="N25" s="15"/>
      <c r="O25" s="15"/>
      <c r="P25" s="15"/>
      <c r="Q25" s="31" t="s">
        <v>34</v>
      </c>
    </row>
    <row r="26" spans="1:17" x14ac:dyDescent="0.3">
      <c r="A26" s="15" t="s">
        <v>12</v>
      </c>
      <c r="B26" s="15"/>
      <c r="C26" s="20" t="s">
        <v>9</v>
      </c>
      <c r="E26" s="15"/>
      <c r="F26" s="12"/>
      <c r="G26" s="15" t="s">
        <v>13</v>
      </c>
      <c r="I26" s="13" t="s">
        <v>14</v>
      </c>
      <c r="K26" s="15" t="s">
        <v>15</v>
      </c>
      <c r="L26" s="15"/>
      <c r="M26" s="15" t="s">
        <v>16</v>
      </c>
      <c r="N26" s="15"/>
      <c r="O26" s="15" t="s">
        <v>17</v>
      </c>
      <c r="P26" s="15"/>
      <c r="Q26" s="31" t="s">
        <v>36</v>
      </c>
    </row>
    <row r="27" spans="1:17" x14ac:dyDescent="0.3">
      <c r="A27" s="13" t="s">
        <v>18</v>
      </c>
      <c r="B27" s="13"/>
      <c r="C27" s="20" t="s">
        <v>12</v>
      </c>
      <c r="E27" s="15" t="s">
        <v>38</v>
      </c>
      <c r="G27" s="15" t="s">
        <v>19</v>
      </c>
      <c r="I27" s="13" t="s">
        <v>20</v>
      </c>
      <c r="K27" s="13" t="s">
        <v>21</v>
      </c>
      <c r="L27" s="15"/>
      <c r="M27" s="15" t="s">
        <v>14</v>
      </c>
      <c r="N27" s="15"/>
      <c r="O27" s="31" t="s">
        <v>22</v>
      </c>
      <c r="P27" s="15"/>
      <c r="Q27" s="31" t="s">
        <v>35</v>
      </c>
    </row>
    <row r="28" spans="1:17" ht="15" thickBot="1" x14ac:dyDescent="0.35">
      <c r="A28" s="21" t="s">
        <v>14</v>
      </c>
      <c r="B28" s="21"/>
      <c r="C28" s="23" t="s">
        <v>23</v>
      </c>
      <c r="D28" s="21"/>
      <c r="E28" s="21" t="s">
        <v>39</v>
      </c>
      <c r="F28" s="21"/>
      <c r="G28" s="21" t="s">
        <v>24</v>
      </c>
      <c r="H28" s="21"/>
      <c r="I28" s="21" t="s">
        <v>25</v>
      </c>
      <c r="J28" s="21"/>
      <c r="K28" s="21" t="s">
        <v>26</v>
      </c>
      <c r="L28" s="21"/>
      <c r="M28" s="21" t="s">
        <v>27</v>
      </c>
      <c r="N28" s="21"/>
      <c r="O28" s="32" t="s">
        <v>30</v>
      </c>
      <c r="P28" s="22"/>
      <c r="Q28" s="32" t="s">
        <v>37</v>
      </c>
    </row>
    <row r="29" spans="1:17" x14ac:dyDescent="0.3">
      <c r="A29" s="24">
        <f>C11+G11+K11</f>
        <v>21871000.959999997</v>
      </c>
      <c r="C29" s="24">
        <f>G14</f>
        <v>732561</v>
      </c>
      <c r="E29" s="24">
        <f>G16*(A11+E11+I11)</f>
        <v>178000</v>
      </c>
      <c r="G29" s="24">
        <f>A29+C29+E29</f>
        <v>22781561.959999997</v>
      </c>
      <c r="I29" s="25">
        <f>M11-Q20</f>
        <v>221.08587262521405</v>
      </c>
      <c r="K29" s="25">
        <f>ROUND(Q11*1,2)+G16</f>
        <v>6193.54</v>
      </c>
      <c r="M29" s="9">
        <f>IF(ROUND(I29*K29,0)=0,"--  ",ROUND(I29*K29,0))</f>
        <v>1369304</v>
      </c>
      <c r="O29" s="24">
        <f>G29-M29</f>
        <v>21412257.959999997</v>
      </c>
      <c r="Q29" s="24">
        <f>O29-G18</f>
        <v>-506376.04000000283</v>
      </c>
    </row>
  </sheetData>
  <mergeCells count="6">
    <mergeCell ref="Q8:Q10"/>
    <mergeCell ref="A8:C9"/>
    <mergeCell ref="E8:G9"/>
    <mergeCell ref="H8:H9"/>
    <mergeCell ref="I8:K9"/>
    <mergeCell ref="M8:O9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4" workbookViewId="0">
      <selection activeCell="K19" sqref="K19"/>
    </sheetView>
  </sheetViews>
  <sheetFormatPr defaultRowHeight="14.4" x14ac:dyDescent="0.3"/>
  <cols>
    <col min="1" max="1" width="12.77734375" customWidth="1"/>
    <col min="2" max="2" width="2.33203125" customWidth="1"/>
    <col min="3" max="3" width="11" bestFit="1" customWidth="1"/>
    <col min="4" max="4" width="4.33203125" customWidth="1"/>
    <col min="5" max="5" width="9.109375" bestFit="1" customWidth="1"/>
    <col min="6" max="6" width="2.33203125" customWidth="1"/>
    <col min="7" max="7" width="12.5546875" bestFit="1" customWidth="1"/>
    <col min="8" max="8" width="2.33203125" customWidth="1"/>
    <col min="9" max="9" width="9.109375" bestFit="1" customWidth="1"/>
    <col min="10" max="10" width="2.33203125" customWidth="1"/>
    <col min="11" max="11" width="9.109375" bestFit="1" customWidth="1"/>
    <col min="12" max="12" width="2.33203125" customWidth="1"/>
    <col min="13" max="13" width="10.109375" bestFit="1" customWidth="1"/>
    <col min="14" max="14" width="2.33203125" customWidth="1"/>
    <col min="15" max="15" width="11.33203125" customWidth="1"/>
    <col min="16" max="16" width="2.33203125" customWidth="1"/>
    <col min="17" max="17" width="12.21875" customWidth="1"/>
  </cols>
  <sheetData>
    <row r="1" spans="1:17" x14ac:dyDescent="0.3">
      <c r="A1" s="40" t="s">
        <v>57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3">
      <c r="A2" s="30" t="s">
        <v>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3">
      <c r="A3" s="40" t="s">
        <v>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6" spans="1:17" x14ac:dyDescent="0.3">
      <c r="A6" s="5" t="s">
        <v>41</v>
      </c>
    </row>
    <row r="7" spans="1:17" x14ac:dyDescent="0.3">
      <c r="A7" s="5"/>
    </row>
    <row r="8" spans="1:17" ht="22.2" customHeight="1" x14ac:dyDescent="0.3">
      <c r="A8" s="47" t="s">
        <v>0</v>
      </c>
      <c r="B8" s="47"/>
      <c r="C8" s="47"/>
      <c r="D8" s="3"/>
      <c r="E8" s="47" t="s">
        <v>1</v>
      </c>
      <c r="F8" s="47"/>
      <c r="G8" s="47"/>
      <c r="H8" s="47"/>
      <c r="I8" s="47" t="s">
        <v>2</v>
      </c>
      <c r="J8" s="47"/>
      <c r="K8" s="47"/>
      <c r="L8" s="37"/>
      <c r="M8" s="47" t="s">
        <v>3</v>
      </c>
      <c r="N8" s="47"/>
      <c r="O8" s="47"/>
      <c r="P8" s="3"/>
      <c r="Q8" s="45" t="s">
        <v>4</v>
      </c>
    </row>
    <row r="9" spans="1:17" ht="24" customHeight="1" x14ac:dyDescent="0.3">
      <c r="A9" s="48"/>
      <c r="B9" s="48"/>
      <c r="C9" s="48"/>
      <c r="D9" s="38"/>
      <c r="E9" s="48"/>
      <c r="F9" s="48"/>
      <c r="G9" s="48"/>
      <c r="H9" s="49"/>
      <c r="I9" s="48"/>
      <c r="J9" s="48"/>
      <c r="K9" s="48"/>
      <c r="L9" s="37"/>
      <c r="M9" s="48"/>
      <c r="N9" s="48"/>
      <c r="O9" s="48"/>
      <c r="P9" s="38"/>
      <c r="Q9" s="45"/>
    </row>
    <row r="10" spans="1:17" ht="22.8" customHeight="1" thickBot="1" x14ac:dyDescent="0.35">
      <c r="A10" s="1" t="s">
        <v>5</v>
      </c>
      <c r="B10" s="1"/>
      <c r="C10" s="1" t="s">
        <v>6</v>
      </c>
      <c r="D10" s="1"/>
      <c r="E10" s="1" t="s">
        <v>5</v>
      </c>
      <c r="F10" s="1"/>
      <c r="G10" s="1" t="s">
        <v>6</v>
      </c>
      <c r="H10" s="1"/>
      <c r="I10" s="1" t="s">
        <v>5</v>
      </c>
      <c r="J10" s="1"/>
      <c r="K10" s="1" t="s">
        <v>6</v>
      </c>
      <c r="L10" s="1"/>
      <c r="M10" s="1" t="s">
        <v>7</v>
      </c>
      <c r="N10" s="1"/>
      <c r="O10" s="1" t="s">
        <v>6</v>
      </c>
      <c r="P10" s="1"/>
      <c r="Q10" s="46"/>
    </row>
    <row r="11" spans="1:17" x14ac:dyDescent="0.3">
      <c r="A11" s="41"/>
      <c r="B11" s="9"/>
      <c r="C11" s="41"/>
      <c r="D11" s="9"/>
      <c r="E11" s="41"/>
      <c r="F11" s="9"/>
      <c r="G11" s="41"/>
      <c r="H11" s="9"/>
      <c r="I11" s="41"/>
      <c r="J11" s="9"/>
      <c r="K11" s="41"/>
      <c r="L11" s="9"/>
      <c r="M11" s="9">
        <f>A11+E11+I11</f>
        <v>0</v>
      </c>
      <c r="N11" s="9"/>
      <c r="O11" s="9">
        <f>C11+G11+K11</f>
        <v>0</v>
      </c>
      <c r="P11" s="9"/>
      <c r="Q11" s="10" t="e">
        <f>ROUND(((C11+G11+K11)/(A11+E11+I11)),2)</f>
        <v>#DIV/0!</v>
      </c>
    </row>
    <row r="14" spans="1:17" x14ac:dyDescent="0.3">
      <c r="A14" s="28" t="s">
        <v>8</v>
      </c>
      <c r="G14" s="41"/>
      <c r="J14" s="28"/>
      <c r="Q14" s="29"/>
    </row>
    <row r="15" spans="1:17" x14ac:dyDescent="0.3">
      <c r="A15" s="28"/>
      <c r="J15" s="28"/>
      <c r="K15" s="5"/>
      <c r="Q15" s="29"/>
    </row>
    <row r="16" spans="1:17" x14ac:dyDescent="0.3">
      <c r="A16" s="28" t="s">
        <v>28</v>
      </c>
      <c r="G16" s="42"/>
      <c r="J16" s="28"/>
      <c r="Q16" s="29"/>
    </row>
    <row r="17" spans="1:17" x14ac:dyDescent="0.3">
      <c r="A17" s="28"/>
      <c r="Q17" s="29"/>
    </row>
    <row r="18" spans="1:17" x14ac:dyDescent="0.3">
      <c r="A18" s="28" t="s">
        <v>29</v>
      </c>
      <c r="G18" s="41"/>
      <c r="Q18" s="29"/>
    </row>
    <row r="19" spans="1:17" x14ac:dyDescent="0.3">
      <c r="A19" s="28"/>
      <c r="Q19" s="29"/>
    </row>
    <row r="20" spans="1:17" ht="15.6" x14ac:dyDescent="0.3">
      <c r="A20" s="19"/>
      <c r="B20" s="16"/>
      <c r="C20" s="16"/>
      <c r="D20" s="17"/>
      <c r="E20" s="16"/>
      <c r="F20" s="16"/>
      <c r="G20" s="16"/>
      <c r="H20" s="16"/>
      <c r="I20" s="16"/>
      <c r="K20" s="16"/>
      <c r="L20" s="16"/>
      <c r="M20" s="16"/>
      <c r="N20" s="16"/>
      <c r="O20" s="16"/>
      <c r="P20" s="16"/>
      <c r="Q20" s="7"/>
    </row>
    <row r="21" spans="1:17" ht="15.6" x14ac:dyDescent="0.3">
      <c r="A21" s="19"/>
      <c r="B21" s="16"/>
      <c r="C21" s="16"/>
      <c r="D21" s="17"/>
      <c r="E21" s="16"/>
      <c r="F21" s="16"/>
      <c r="G21" s="16"/>
      <c r="H21" s="16"/>
      <c r="I21" s="16"/>
      <c r="K21" s="16"/>
      <c r="L21" s="16"/>
      <c r="M21" s="16"/>
      <c r="N21" s="16"/>
      <c r="O21" s="16"/>
      <c r="P21" s="16"/>
      <c r="Q21" s="7"/>
    </row>
    <row r="22" spans="1:17" ht="15.6" x14ac:dyDescent="0.3">
      <c r="A22" s="19"/>
      <c r="B22" s="16"/>
      <c r="C22" s="16"/>
      <c r="D22" s="1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5.6" x14ac:dyDescent="0.3">
      <c r="A23" s="5" t="s">
        <v>42</v>
      </c>
      <c r="B23" s="26"/>
      <c r="C23" s="26"/>
      <c r="D23" s="27"/>
      <c r="E23" s="2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5.6" x14ac:dyDescent="0.3">
      <c r="A24" s="5"/>
      <c r="B24" s="26"/>
      <c r="C24" s="26"/>
      <c r="D24" s="27"/>
      <c r="E24" s="2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3">
      <c r="A25" s="15" t="s">
        <v>9</v>
      </c>
      <c r="B25" s="15"/>
      <c r="C25" s="15"/>
      <c r="D25" s="14"/>
      <c r="E25" s="15"/>
      <c r="F25" s="11"/>
      <c r="G25" s="15" t="s">
        <v>10</v>
      </c>
      <c r="I25" s="13"/>
      <c r="K25" s="15" t="s">
        <v>11</v>
      </c>
      <c r="L25" s="15"/>
      <c r="N25" s="15"/>
      <c r="O25" s="15"/>
      <c r="P25" s="15"/>
      <c r="Q25" s="31" t="s">
        <v>34</v>
      </c>
    </row>
    <row r="26" spans="1:17" x14ac:dyDescent="0.3">
      <c r="A26" s="15" t="s">
        <v>12</v>
      </c>
      <c r="B26" s="15"/>
      <c r="C26" s="20" t="s">
        <v>9</v>
      </c>
      <c r="E26" s="15"/>
      <c r="F26" s="12"/>
      <c r="G26" s="15" t="s">
        <v>13</v>
      </c>
      <c r="I26" s="13"/>
      <c r="K26" s="15" t="s">
        <v>15</v>
      </c>
      <c r="L26" s="15"/>
      <c r="M26" s="15"/>
      <c r="N26" s="15"/>
      <c r="O26" s="15" t="s">
        <v>17</v>
      </c>
      <c r="P26" s="15"/>
      <c r="Q26" s="31" t="s">
        <v>36</v>
      </c>
    </row>
    <row r="27" spans="1:17" x14ac:dyDescent="0.3">
      <c r="A27" s="13" t="s">
        <v>18</v>
      </c>
      <c r="B27" s="13"/>
      <c r="C27" s="20" t="s">
        <v>12</v>
      </c>
      <c r="E27" s="15" t="s">
        <v>38</v>
      </c>
      <c r="G27" s="15" t="s">
        <v>19</v>
      </c>
      <c r="I27" s="13"/>
      <c r="K27" s="13" t="s">
        <v>21</v>
      </c>
      <c r="L27" s="15"/>
      <c r="M27" s="15"/>
      <c r="N27" s="15"/>
      <c r="O27" s="31" t="s">
        <v>22</v>
      </c>
      <c r="P27" s="15"/>
      <c r="Q27" s="31" t="s">
        <v>35</v>
      </c>
    </row>
    <row r="28" spans="1:17" ht="15" thickBot="1" x14ac:dyDescent="0.35">
      <c r="A28" s="21" t="s">
        <v>14</v>
      </c>
      <c r="B28" s="21"/>
      <c r="C28" s="23" t="s">
        <v>23</v>
      </c>
      <c r="D28" s="21"/>
      <c r="E28" s="21" t="s">
        <v>39</v>
      </c>
      <c r="F28" s="21"/>
      <c r="G28" s="21" t="s">
        <v>24</v>
      </c>
      <c r="H28" s="21"/>
      <c r="I28" s="21"/>
      <c r="J28" s="21"/>
      <c r="K28" s="21" t="s">
        <v>26</v>
      </c>
      <c r="L28" s="21"/>
      <c r="M28" s="21"/>
      <c r="N28" s="21"/>
      <c r="O28" s="32" t="s">
        <v>30</v>
      </c>
      <c r="P28" s="22"/>
      <c r="Q28" s="32" t="s">
        <v>37</v>
      </c>
    </row>
    <row r="29" spans="1:17" x14ac:dyDescent="0.3">
      <c r="A29" s="24">
        <f>C11+G11+K11</f>
        <v>0</v>
      </c>
      <c r="C29" s="24">
        <f>G14</f>
        <v>0</v>
      </c>
      <c r="E29" s="24">
        <f>G16*(A11+E11+I11)</f>
        <v>0</v>
      </c>
      <c r="G29" s="24">
        <f>A29+C29+E29</f>
        <v>0</v>
      </c>
      <c r="I29" s="25"/>
      <c r="K29" s="25" t="e">
        <f>ROUND(Q11*1,2)+G16</f>
        <v>#DIV/0!</v>
      </c>
      <c r="M29" s="9"/>
      <c r="O29" s="24">
        <f>G29-M29</f>
        <v>0</v>
      </c>
      <c r="Q29" s="24">
        <f>O29-G18</f>
        <v>0</v>
      </c>
    </row>
  </sheetData>
  <sheetProtection password="CA09" sheet="1" objects="1" scenarios="1"/>
  <mergeCells count="6">
    <mergeCell ref="Q8:Q10"/>
    <mergeCell ref="A8:C9"/>
    <mergeCell ref="E8:G9"/>
    <mergeCell ref="H8:H9"/>
    <mergeCell ref="I8:K9"/>
    <mergeCell ref="M8:O9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4" workbookViewId="0">
      <selection activeCell="M30" sqref="M30"/>
    </sheetView>
  </sheetViews>
  <sheetFormatPr defaultRowHeight="14.4" x14ac:dyDescent="0.3"/>
  <cols>
    <col min="1" max="1" width="12.77734375" customWidth="1"/>
    <col min="2" max="2" width="2.33203125" customWidth="1"/>
    <col min="3" max="3" width="11" bestFit="1" customWidth="1"/>
    <col min="4" max="4" width="4.33203125" customWidth="1"/>
    <col min="5" max="5" width="9.109375" bestFit="1" customWidth="1"/>
    <col min="6" max="6" width="2.33203125" customWidth="1"/>
    <col min="7" max="7" width="12.5546875" bestFit="1" customWidth="1"/>
    <col min="8" max="8" width="2.33203125" customWidth="1"/>
    <col min="9" max="9" width="9.109375" bestFit="1" customWidth="1"/>
    <col min="10" max="10" width="2.33203125" customWidth="1"/>
    <col min="11" max="11" width="9.109375" bestFit="1" customWidth="1"/>
    <col min="12" max="12" width="2.33203125" customWidth="1"/>
    <col min="13" max="13" width="10.109375" bestFit="1" customWidth="1"/>
    <col min="14" max="14" width="2.33203125" customWidth="1"/>
    <col min="15" max="15" width="11.33203125" customWidth="1"/>
    <col min="16" max="16" width="2.33203125" customWidth="1"/>
    <col min="17" max="17" width="12.21875" customWidth="1"/>
  </cols>
  <sheetData>
    <row r="1" spans="1:17" x14ac:dyDescent="0.3">
      <c r="A1" s="40" t="s">
        <v>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3">
      <c r="A2" s="30" t="s">
        <v>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3">
      <c r="A3" s="40" t="s">
        <v>49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x14ac:dyDescent="0.3">
      <c r="G5" s="44"/>
    </row>
    <row r="6" spans="1:17" x14ac:dyDescent="0.3">
      <c r="A6" s="5" t="s">
        <v>41</v>
      </c>
    </row>
    <row r="7" spans="1:17" x14ac:dyDescent="0.3">
      <c r="A7" s="5"/>
    </row>
    <row r="8" spans="1:17" ht="22.2" customHeight="1" x14ac:dyDescent="0.3">
      <c r="A8" s="47" t="s">
        <v>0</v>
      </c>
      <c r="B8" s="47"/>
      <c r="C8" s="47"/>
      <c r="D8" s="3"/>
      <c r="E8" s="47" t="s">
        <v>1</v>
      </c>
      <c r="F8" s="47"/>
      <c r="G8" s="47"/>
      <c r="H8" s="47"/>
      <c r="I8" s="47" t="s">
        <v>2</v>
      </c>
      <c r="J8" s="47"/>
      <c r="K8" s="47"/>
      <c r="L8" s="37"/>
      <c r="M8" s="47" t="s">
        <v>3</v>
      </c>
      <c r="N8" s="47"/>
      <c r="O8" s="47"/>
      <c r="P8" s="3"/>
      <c r="Q8" s="45" t="s">
        <v>4</v>
      </c>
    </row>
    <row r="9" spans="1:17" ht="24" customHeight="1" x14ac:dyDescent="0.3">
      <c r="A9" s="48"/>
      <c r="B9" s="48"/>
      <c r="C9" s="48"/>
      <c r="D9" s="38"/>
      <c r="E9" s="48"/>
      <c r="F9" s="48"/>
      <c r="G9" s="48"/>
      <c r="H9" s="49"/>
      <c r="I9" s="48"/>
      <c r="J9" s="48"/>
      <c r="K9" s="48"/>
      <c r="L9" s="37"/>
      <c r="M9" s="48"/>
      <c r="N9" s="48"/>
      <c r="O9" s="48"/>
      <c r="P9" s="38"/>
      <c r="Q9" s="45"/>
    </row>
    <row r="10" spans="1:17" ht="22.8" customHeight="1" thickBot="1" x14ac:dyDescent="0.35">
      <c r="A10" s="1" t="s">
        <v>5</v>
      </c>
      <c r="B10" s="1"/>
      <c r="C10" s="1" t="s">
        <v>6</v>
      </c>
      <c r="D10" s="1"/>
      <c r="E10" s="1" t="s">
        <v>5</v>
      </c>
      <c r="F10" s="1"/>
      <c r="G10" s="1" t="s">
        <v>6</v>
      </c>
      <c r="H10" s="1"/>
      <c r="I10" s="1" t="s">
        <v>5</v>
      </c>
      <c r="J10" s="1"/>
      <c r="K10" s="1" t="s">
        <v>6</v>
      </c>
      <c r="L10" s="1"/>
      <c r="M10" s="1" t="s">
        <v>7</v>
      </c>
      <c r="N10" s="1"/>
      <c r="O10" s="1" t="s">
        <v>6</v>
      </c>
      <c r="P10" s="1"/>
      <c r="Q10" s="46"/>
    </row>
    <row r="11" spans="1:17" x14ac:dyDescent="0.3">
      <c r="A11" s="41">
        <v>20</v>
      </c>
      <c r="B11" s="9"/>
      <c r="C11" s="41">
        <v>122998.66</v>
      </c>
      <c r="D11" s="9"/>
      <c r="E11" s="41">
        <v>3</v>
      </c>
      <c r="F11" s="9"/>
      <c r="G11" s="41">
        <v>17194.32</v>
      </c>
      <c r="H11" s="9"/>
      <c r="I11" s="41">
        <v>0</v>
      </c>
      <c r="J11" s="9"/>
      <c r="K11" s="41">
        <v>0</v>
      </c>
      <c r="L11" s="9"/>
      <c r="M11" s="9">
        <f>A11+E11+I11</f>
        <v>23</v>
      </c>
      <c r="N11" s="9"/>
      <c r="O11" s="9">
        <f>C11+G11+K11</f>
        <v>140192.98000000001</v>
      </c>
      <c r="P11" s="9"/>
      <c r="Q11" s="10">
        <f>ROUND(((C11+G11+K11)/(A11+E11+I11)),2)</f>
        <v>6095.35</v>
      </c>
    </row>
    <row r="14" spans="1:17" x14ac:dyDescent="0.3">
      <c r="A14" s="28" t="s">
        <v>8</v>
      </c>
      <c r="G14" s="41">
        <v>13342</v>
      </c>
      <c r="J14" s="28"/>
      <c r="Q14" s="29"/>
    </row>
    <row r="15" spans="1:17" x14ac:dyDescent="0.3">
      <c r="A15" s="28"/>
      <c r="J15" s="28"/>
      <c r="K15" s="5"/>
      <c r="Q15" s="29"/>
    </row>
    <row r="16" spans="1:17" x14ac:dyDescent="0.3">
      <c r="A16" s="28" t="s">
        <v>28</v>
      </c>
      <c r="G16" s="42">
        <v>50</v>
      </c>
      <c r="J16" s="28"/>
      <c r="Q16" s="29"/>
    </row>
    <row r="17" spans="1:17" x14ac:dyDescent="0.3">
      <c r="A17" s="28"/>
      <c r="M17" s="44"/>
      <c r="Q17" s="29"/>
    </row>
    <row r="18" spans="1:17" x14ac:dyDescent="0.3">
      <c r="A18" s="28" t="s">
        <v>29</v>
      </c>
      <c r="G18" s="41">
        <v>159662</v>
      </c>
      <c r="Q18" s="29"/>
    </row>
    <row r="19" spans="1:17" x14ac:dyDescent="0.3">
      <c r="A19" s="28"/>
      <c r="Q19" s="29"/>
    </row>
    <row r="20" spans="1:17" ht="15.6" x14ac:dyDescent="0.3">
      <c r="A20" s="19"/>
      <c r="B20" s="16"/>
      <c r="C20" s="16"/>
      <c r="D20" s="17"/>
      <c r="E20" s="16"/>
      <c r="F20" s="16"/>
      <c r="G20" s="16"/>
      <c r="H20" s="16"/>
      <c r="I20" s="16"/>
      <c r="K20" s="16"/>
      <c r="L20" s="16"/>
      <c r="M20" s="16"/>
      <c r="N20" s="16"/>
      <c r="O20" s="16"/>
      <c r="P20" s="16"/>
      <c r="Q20" s="7"/>
    </row>
    <row r="21" spans="1:17" ht="15.6" x14ac:dyDescent="0.3">
      <c r="A21" s="19"/>
      <c r="B21" s="16"/>
      <c r="C21" s="16"/>
      <c r="D21" s="17"/>
      <c r="E21" s="16"/>
      <c r="F21" s="16"/>
      <c r="G21" s="16"/>
      <c r="H21" s="16"/>
      <c r="I21" s="16"/>
      <c r="K21" s="16"/>
      <c r="L21" s="16"/>
      <c r="M21" s="16"/>
      <c r="N21" s="16"/>
      <c r="O21" s="16"/>
      <c r="P21" s="16"/>
      <c r="Q21" s="7"/>
    </row>
    <row r="22" spans="1:17" ht="15.6" x14ac:dyDescent="0.3">
      <c r="A22" s="19"/>
      <c r="B22" s="16"/>
      <c r="C22" s="16"/>
      <c r="D22" s="1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5.6" x14ac:dyDescent="0.3">
      <c r="A23" s="5" t="s">
        <v>42</v>
      </c>
      <c r="B23" s="26"/>
      <c r="C23" s="26"/>
      <c r="D23" s="27"/>
      <c r="E23" s="2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5.6" x14ac:dyDescent="0.3">
      <c r="A24" s="5"/>
      <c r="B24" s="26"/>
      <c r="C24" s="26"/>
      <c r="D24" s="27"/>
      <c r="E24" s="2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3">
      <c r="A25" s="15" t="s">
        <v>9</v>
      </c>
      <c r="B25" s="15"/>
      <c r="C25" s="15"/>
      <c r="D25" s="14"/>
      <c r="E25" s="15"/>
      <c r="F25" s="11"/>
      <c r="G25" s="15" t="s">
        <v>10</v>
      </c>
      <c r="I25" s="13"/>
      <c r="K25" s="15" t="s">
        <v>11</v>
      </c>
      <c r="L25" s="15"/>
      <c r="N25" s="15"/>
      <c r="O25" s="15"/>
      <c r="P25" s="15"/>
      <c r="Q25" s="31" t="s">
        <v>34</v>
      </c>
    </row>
    <row r="26" spans="1:17" x14ac:dyDescent="0.3">
      <c r="A26" s="15" t="s">
        <v>12</v>
      </c>
      <c r="B26" s="15"/>
      <c r="C26" s="20" t="s">
        <v>9</v>
      </c>
      <c r="E26" s="15"/>
      <c r="F26" s="12"/>
      <c r="G26" s="15" t="s">
        <v>13</v>
      </c>
      <c r="I26" s="13"/>
      <c r="K26" s="15" t="s">
        <v>15</v>
      </c>
      <c r="L26" s="15"/>
      <c r="M26" s="15"/>
      <c r="N26" s="15"/>
      <c r="O26" s="15" t="s">
        <v>17</v>
      </c>
      <c r="P26" s="15"/>
      <c r="Q26" s="31" t="s">
        <v>36</v>
      </c>
    </row>
    <row r="27" spans="1:17" x14ac:dyDescent="0.3">
      <c r="A27" s="13" t="s">
        <v>18</v>
      </c>
      <c r="B27" s="13"/>
      <c r="C27" s="20" t="s">
        <v>12</v>
      </c>
      <c r="E27" s="15" t="s">
        <v>38</v>
      </c>
      <c r="G27" s="15" t="s">
        <v>19</v>
      </c>
      <c r="I27" s="13"/>
      <c r="K27" s="13" t="s">
        <v>21</v>
      </c>
      <c r="L27" s="15"/>
      <c r="M27" s="15"/>
      <c r="N27" s="15"/>
      <c r="O27" s="31" t="s">
        <v>22</v>
      </c>
      <c r="P27" s="15"/>
      <c r="Q27" s="31" t="s">
        <v>35</v>
      </c>
    </row>
    <row r="28" spans="1:17" ht="15" thickBot="1" x14ac:dyDescent="0.35">
      <c r="A28" s="21" t="s">
        <v>14</v>
      </c>
      <c r="B28" s="21"/>
      <c r="C28" s="23" t="s">
        <v>23</v>
      </c>
      <c r="D28" s="21"/>
      <c r="E28" s="21" t="s">
        <v>39</v>
      </c>
      <c r="F28" s="21"/>
      <c r="G28" s="21" t="s">
        <v>24</v>
      </c>
      <c r="H28" s="21"/>
      <c r="I28" s="21"/>
      <c r="J28" s="21"/>
      <c r="K28" s="21" t="s">
        <v>26</v>
      </c>
      <c r="L28" s="21"/>
      <c r="M28" s="21"/>
      <c r="N28" s="21"/>
      <c r="O28" s="32" t="s">
        <v>30</v>
      </c>
      <c r="P28" s="22"/>
      <c r="Q28" s="32" t="s">
        <v>37</v>
      </c>
    </row>
    <row r="29" spans="1:17" x14ac:dyDescent="0.3">
      <c r="A29" s="24">
        <f>C11+G11+K11</f>
        <v>140192.98000000001</v>
      </c>
      <c r="C29" s="24">
        <f>G14</f>
        <v>13342</v>
      </c>
      <c r="E29" s="24">
        <f>G16*(A11+E11+I11)</f>
        <v>1150</v>
      </c>
      <c r="G29" s="24">
        <f>A29+C29+E29</f>
        <v>154684.98000000001</v>
      </c>
      <c r="I29" s="25"/>
      <c r="K29" s="25">
        <f>ROUND(Q11*1,2)+G16</f>
        <v>6145.35</v>
      </c>
      <c r="M29" s="9"/>
      <c r="O29" s="24">
        <f>G29-M29</f>
        <v>154684.98000000001</v>
      </c>
      <c r="Q29" s="24">
        <f>O29-G18</f>
        <v>-4977.0199999999895</v>
      </c>
    </row>
  </sheetData>
  <mergeCells count="6">
    <mergeCell ref="Q8:Q10"/>
    <mergeCell ref="A8:C9"/>
    <mergeCell ref="E8:G9"/>
    <mergeCell ref="H8:H9"/>
    <mergeCell ref="I8:K9"/>
    <mergeCell ref="M8:O9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10" workbookViewId="0">
      <selection activeCell="G19" sqref="G19"/>
    </sheetView>
  </sheetViews>
  <sheetFormatPr defaultRowHeight="14.4" x14ac:dyDescent="0.3"/>
  <cols>
    <col min="1" max="1" width="12.77734375" customWidth="1"/>
    <col min="2" max="2" width="2.33203125" customWidth="1"/>
    <col min="3" max="3" width="11" bestFit="1" customWidth="1"/>
    <col min="4" max="4" width="4.33203125" customWidth="1"/>
    <col min="5" max="5" width="9.109375" bestFit="1" customWidth="1"/>
    <col min="6" max="6" width="2.33203125" customWidth="1"/>
    <col min="7" max="7" width="12.5546875" bestFit="1" customWidth="1"/>
    <col min="8" max="8" width="2.33203125" customWidth="1"/>
    <col min="9" max="9" width="9.109375" bestFit="1" customWidth="1"/>
    <col min="10" max="10" width="2.33203125" customWidth="1"/>
    <col min="11" max="11" width="9.109375" bestFit="1" customWidth="1"/>
    <col min="12" max="12" width="2.33203125" customWidth="1"/>
    <col min="13" max="13" width="10.109375" bestFit="1" customWidth="1"/>
    <col min="14" max="14" width="2.33203125" customWidth="1"/>
    <col min="15" max="15" width="11.33203125" customWidth="1"/>
    <col min="16" max="16" width="2.33203125" customWidth="1"/>
    <col min="17" max="17" width="12.21875" customWidth="1"/>
  </cols>
  <sheetData>
    <row r="1" spans="1:17" x14ac:dyDescent="0.3">
      <c r="A1" s="40" t="s">
        <v>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3">
      <c r="A2" s="30" t="s">
        <v>48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3">
      <c r="A3" s="40" t="s">
        <v>49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6" spans="1:17" x14ac:dyDescent="0.3">
      <c r="A6" s="5" t="s">
        <v>41</v>
      </c>
    </row>
    <row r="7" spans="1:17" x14ac:dyDescent="0.3">
      <c r="A7" s="5"/>
    </row>
    <row r="8" spans="1:17" ht="22.2" customHeight="1" x14ac:dyDescent="0.3">
      <c r="A8" s="47" t="s">
        <v>0</v>
      </c>
      <c r="B8" s="47"/>
      <c r="C8" s="47"/>
      <c r="D8" s="3"/>
      <c r="E8" s="47" t="s">
        <v>1</v>
      </c>
      <c r="F8" s="47"/>
      <c r="G8" s="47"/>
      <c r="H8" s="47"/>
      <c r="I8" s="47" t="s">
        <v>2</v>
      </c>
      <c r="J8" s="47"/>
      <c r="K8" s="47"/>
      <c r="L8" s="37"/>
      <c r="M8" s="47" t="s">
        <v>3</v>
      </c>
      <c r="N8" s="47"/>
      <c r="O8" s="47"/>
      <c r="P8" s="3"/>
      <c r="Q8" s="45" t="s">
        <v>4</v>
      </c>
    </row>
    <row r="9" spans="1:17" ht="24" customHeight="1" x14ac:dyDescent="0.3">
      <c r="A9" s="48"/>
      <c r="B9" s="48"/>
      <c r="C9" s="48"/>
      <c r="D9" s="38"/>
      <c r="E9" s="48"/>
      <c r="F9" s="48"/>
      <c r="G9" s="48"/>
      <c r="H9" s="49"/>
      <c r="I9" s="48"/>
      <c r="J9" s="48"/>
      <c r="K9" s="48"/>
      <c r="L9" s="37"/>
      <c r="M9" s="48"/>
      <c r="N9" s="48"/>
      <c r="O9" s="48"/>
      <c r="P9" s="38"/>
      <c r="Q9" s="45"/>
    </row>
    <row r="10" spans="1:17" ht="22.8" customHeight="1" thickBot="1" x14ac:dyDescent="0.35">
      <c r="A10" s="1" t="s">
        <v>5</v>
      </c>
      <c r="B10" s="1"/>
      <c r="C10" s="1" t="s">
        <v>6</v>
      </c>
      <c r="D10" s="1"/>
      <c r="E10" s="1" t="s">
        <v>5</v>
      </c>
      <c r="F10" s="1"/>
      <c r="G10" s="1" t="s">
        <v>6</v>
      </c>
      <c r="H10" s="1"/>
      <c r="I10" s="1" t="s">
        <v>5</v>
      </c>
      <c r="J10" s="1"/>
      <c r="K10" s="1" t="s">
        <v>6</v>
      </c>
      <c r="L10" s="1"/>
      <c r="M10" s="1" t="s">
        <v>7</v>
      </c>
      <c r="N10" s="1"/>
      <c r="O10" s="1" t="s">
        <v>6</v>
      </c>
      <c r="P10" s="1"/>
      <c r="Q10" s="46"/>
    </row>
    <row r="11" spans="1:17" x14ac:dyDescent="0.3">
      <c r="A11" s="41">
        <v>20</v>
      </c>
      <c r="B11" s="9"/>
      <c r="C11" s="41">
        <v>122998.66</v>
      </c>
      <c r="D11" s="9"/>
      <c r="E11" s="41">
        <v>3</v>
      </c>
      <c r="F11" s="9"/>
      <c r="G11" s="41">
        <v>17194.32</v>
      </c>
      <c r="H11" s="9"/>
      <c r="I11" s="41">
        <v>0</v>
      </c>
      <c r="J11" s="9"/>
      <c r="K11" s="41">
        <v>0</v>
      </c>
      <c r="L11" s="9"/>
      <c r="M11" s="9">
        <f>A11+E11+I11</f>
        <v>23</v>
      </c>
      <c r="N11" s="9"/>
      <c r="O11" s="9">
        <f>C11+G11+K11</f>
        <v>140192.98000000001</v>
      </c>
      <c r="P11" s="9"/>
      <c r="Q11" s="10">
        <f>ROUND(((C11+G11+K11)/(A11+E11+I11)),2)</f>
        <v>6095.35</v>
      </c>
    </row>
    <row r="14" spans="1:17" x14ac:dyDescent="0.3">
      <c r="A14" s="28" t="s">
        <v>8</v>
      </c>
      <c r="G14" s="41">
        <v>13342</v>
      </c>
      <c r="J14" s="28"/>
      <c r="Q14" s="29"/>
    </row>
    <row r="15" spans="1:17" x14ac:dyDescent="0.3">
      <c r="A15" s="28"/>
      <c r="J15" s="28"/>
      <c r="K15" s="5"/>
      <c r="Q15" s="29"/>
    </row>
    <row r="16" spans="1:17" x14ac:dyDescent="0.3">
      <c r="A16" s="28" t="s">
        <v>28</v>
      </c>
      <c r="G16" s="42">
        <v>50</v>
      </c>
      <c r="J16" s="28"/>
      <c r="Q16" s="29"/>
    </row>
    <row r="17" spans="1:17" x14ac:dyDescent="0.3">
      <c r="A17" s="28"/>
      <c r="Q17" s="29"/>
    </row>
    <row r="18" spans="1:17" x14ac:dyDescent="0.3">
      <c r="A18" s="28" t="s">
        <v>29</v>
      </c>
      <c r="G18" s="41">
        <v>159662</v>
      </c>
      <c r="Q18" s="29"/>
    </row>
    <row r="19" spans="1:17" x14ac:dyDescent="0.3">
      <c r="A19" s="28"/>
      <c r="Q19" s="29"/>
    </row>
    <row r="20" spans="1:17" ht="15.6" x14ac:dyDescent="0.3">
      <c r="A20" s="19"/>
      <c r="B20" s="16"/>
      <c r="C20" s="16"/>
      <c r="D20" s="17"/>
      <c r="E20" s="16"/>
      <c r="F20" s="16"/>
      <c r="G20" s="16"/>
      <c r="H20" s="16"/>
      <c r="I20" s="16"/>
      <c r="K20" s="16"/>
      <c r="L20" s="16"/>
      <c r="M20" s="16"/>
      <c r="N20" s="16"/>
      <c r="O20" s="16"/>
      <c r="P20" s="16"/>
      <c r="Q20" s="7"/>
    </row>
    <row r="21" spans="1:17" ht="15.6" x14ac:dyDescent="0.3">
      <c r="A21" s="19"/>
      <c r="B21" s="16"/>
      <c r="C21" s="16"/>
      <c r="D21" s="17"/>
      <c r="E21" s="16"/>
      <c r="F21" s="16"/>
      <c r="G21" s="16"/>
      <c r="H21" s="16"/>
      <c r="I21" s="16"/>
      <c r="K21" s="16"/>
      <c r="L21" s="16"/>
      <c r="M21" s="16"/>
      <c r="N21" s="16"/>
      <c r="O21" s="16"/>
      <c r="P21" s="16"/>
      <c r="Q21" s="7"/>
    </row>
    <row r="22" spans="1:17" ht="15.6" x14ac:dyDescent="0.3">
      <c r="A22" s="19"/>
      <c r="B22" s="16"/>
      <c r="C22" s="16"/>
      <c r="D22" s="1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5.6" x14ac:dyDescent="0.3">
      <c r="A23" s="5" t="s">
        <v>42</v>
      </c>
      <c r="B23" s="26"/>
      <c r="C23" s="26"/>
      <c r="D23" s="27"/>
      <c r="E23" s="2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5.6" x14ac:dyDescent="0.3">
      <c r="A24" s="5"/>
      <c r="B24" s="26"/>
      <c r="C24" s="26"/>
      <c r="D24" s="27"/>
      <c r="E24" s="2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3">
      <c r="A25" s="15" t="s">
        <v>9</v>
      </c>
      <c r="B25" s="15"/>
      <c r="C25" s="15"/>
      <c r="D25" s="14"/>
      <c r="E25" s="15"/>
      <c r="F25" s="11"/>
      <c r="G25" s="15" t="s">
        <v>10</v>
      </c>
      <c r="I25" s="13"/>
      <c r="K25" s="15" t="s">
        <v>11</v>
      </c>
      <c r="L25" s="15"/>
      <c r="N25" s="15"/>
      <c r="O25" s="15"/>
      <c r="P25" s="15"/>
      <c r="Q25" s="31" t="s">
        <v>34</v>
      </c>
    </row>
    <row r="26" spans="1:17" x14ac:dyDescent="0.3">
      <c r="A26" s="15" t="s">
        <v>12</v>
      </c>
      <c r="B26" s="15"/>
      <c r="C26" s="20" t="s">
        <v>9</v>
      </c>
      <c r="E26" s="15"/>
      <c r="F26" s="12"/>
      <c r="G26" s="15" t="s">
        <v>13</v>
      </c>
      <c r="I26" s="13"/>
      <c r="K26" s="15" t="s">
        <v>15</v>
      </c>
      <c r="L26" s="15"/>
      <c r="M26" s="15"/>
      <c r="N26" s="15"/>
      <c r="O26" s="15" t="s">
        <v>17</v>
      </c>
      <c r="P26" s="15"/>
      <c r="Q26" s="31" t="s">
        <v>36</v>
      </c>
    </row>
    <row r="27" spans="1:17" x14ac:dyDescent="0.3">
      <c r="A27" s="13" t="s">
        <v>18</v>
      </c>
      <c r="B27" s="13"/>
      <c r="C27" s="20" t="s">
        <v>12</v>
      </c>
      <c r="E27" s="15" t="s">
        <v>38</v>
      </c>
      <c r="G27" s="15" t="s">
        <v>19</v>
      </c>
      <c r="I27" s="13"/>
      <c r="K27" s="13" t="s">
        <v>21</v>
      </c>
      <c r="L27" s="15"/>
      <c r="M27" s="15"/>
      <c r="N27" s="15"/>
      <c r="O27" s="31" t="s">
        <v>22</v>
      </c>
      <c r="P27" s="15"/>
      <c r="Q27" s="31" t="s">
        <v>35</v>
      </c>
    </row>
    <row r="28" spans="1:17" ht="15" thickBot="1" x14ac:dyDescent="0.35">
      <c r="A28" s="21" t="s">
        <v>14</v>
      </c>
      <c r="B28" s="21"/>
      <c r="C28" s="23" t="s">
        <v>23</v>
      </c>
      <c r="D28" s="21"/>
      <c r="E28" s="21" t="s">
        <v>39</v>
      </c>
      <c r="F28" s="21"/>
      <c r="G28" s="21" t="s">
        <v>24</v>
      </c>
      <c r="H28" s="21"/>
      <c r="I28" s="21"/>
      <c r="J28" s="21"/>
      <c r="K28" s="21" t="s">
        <v>26</v>
      </c>
      <c r="L28" s="21"/>
      <c r="M28" s="21"/>
      <c r="N28" s="21"/>
      <c r="O28" s="32" t="s">
        <v>30</v>
      </c>
      <c r="P28" s="22"/>
      <c r="Q28" s="32" t="s">
        <v>37</v>
      </c>
    </row>
    <row r="29" spans="1:17" x14ac:dyDescent="0.3">
      <c r="A29" s="24">
        <f>C11+G11+K11</f>
        <v>140192.98000000001</v>
      </c>
      <c r="C29" s="24">
        <f>G14</f>
        <v>13342</v>
      </c>
      <c r="E29" s="24">
        <f>G16*(A11+E11+I11)</f>
        <v>1150</v>
      </c>
      <c r="G29" s="24">
        <f>A29+C29+E29</f>
        <v>154684.98000000001</v>
      </c>
      <c r="I29" s="25"/>
      <c r="K29" s="25">
        <f>ROUND(Q11*1,2)+G16</f>
        <v>6145.35</v>
      </c>
      <c r="M29" s="9"/>
      <c r="O29" s="24">
        <f>G29-M29</f>
        <v>154684.98000000001</v>
      </c>
      <c r="Q29" s="24">
        <f>O29-G18</f>
        <v>-4977.0199999999895</v>
      </c>
    </row>
  </sheetData>
  <sheetProtection password="CA09" sheet="1" objects="1" scenarios="1"/>
  <mergeCells count="6">
    <mergeCell ref="Q8:Q10"/>
    <mergeCell ref="A8:C9"/>
    <mergeCell ref="E8:G9"/>
    <mergeCell ref="H8:H9"/>
    <mergeCell ref="I8:K9"/>
    <mergeCell ref="M8:O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10"/>
  <sheetViews>
    <sheetView workbookViewId="0">
      <selection activeCell="A14" sqref="A14"/>
    </sheetView>
  </sheetViews>
  <sheetFormatPr defaultRowHeight="14.4" x14ac:dyDescent="0.3"/>
  <sheetData>
    <row r="2" spans="1:1" x14ac:dyDescent="0.3">
      <c r="A2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8" spans="1:1" x14ac:dyDescent="0.3">
      <c r="A8" t="s">
        <v>52</v>
      </c>
    </row>
    <row r="10" spans="1:1" x14ac:dyDescent="0.3">
      <c r="A10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57:B59"/>
  <sheetViews>
    <sheetView topLeftCell="A61" workbookViewId="0">
      <selection activeCell="F88" sqref="F88"/>
    </sheetView>
  </sheetViews>
  <sheetFormatPr defaultRowHeight="14.4" x14ac:dyDescent="0.3"/>
  <sheetData>
    <row r="57" spans="2:2" s="39" customFormat="1" x14ac:dyDescent="0.3"/>
    <row r="59" spans="2:2" x14ac:dyDescent="0.3">
      <c r="B59" s="35" t="s">
        <v>50</v>
      </c>
    </row>
  </sheetData>
  <hyperlinks>
    <hyperlink ref="B59" r:id="rId1"/>
  </hyperlinks>
  <pageMargins left="0.25" right="0.25" top="0.75" bottom="0.75" header="0.3" footer="0.3"/>
  <pageSetup scale="60" fitToHeight="0" orientation="portrait" r:id="rId2"/>
  <rowBreaks count="1" manualBreakCount="1">
    <brk id="56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B15"/>
  <sheetViews>
    <sheetView tabSelected="1" workbookViewId="0">
      <selection activeCell="F3" sqref="F3"/>
    </sheetView>
  </sheetViews>
  <sheetFormatPr defaultRowHeight="14.4" x14ac:dyDescent="0.3"/>
  <sheetData>
    <row r="1" spans="2:2" x14ac:dyDescent="0.3">
      <c r="B1" s="35" t="s">
        <v>59</v>
      </c>
    </row>
    <row r="3" spans="2:2" x14ac:dyDescent="0.3">
      <c r="B3" t="s">
        <v>53</v>
      </c>
    </row>
    <row r="15" spans="2:2" x14ac:dyDescent="0.3">
      <c r="B15" t="s">
        <v>54</v>
      </c>
    </row>
  </sheetData>
  <hyperlinks>
    <hyperlink ref="B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Blank Form</vt:lpstr>
      <vt:lpstr>Sample Form with Comments</vt:lpstr>
      <vt:lpstr>Sample Form without Comments</vt:lpstr>
      <vt:lpstr>Blank MCVC Form</vt:lpstr>
      <vt:lpstr>Sample MCVC with Comments</vt:lpstr>
      <vt:lpstr>Sample MCVC without Comments </vt:lpstr>
      <vt:lpstr>Notes</vt:lpstr>
      <vt:lpstr>number employed screenshots</vt:lpstr>
      <vt:lpstr>PEIA report screenshots</vt:lpstr>
      <vt:lpstr>nunber allowed screenshots</vt:lpstr>
      <vt:lpstr>Prelim. Allocation Screenshots</vt:lpstr>
      <vt:lpstr>'number employed screenshots'!Print_Area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2014-06-30T13:00:58Z</cp:lastPrinted>
  <dcterms:created xsi:type="dcterms:W3CDTF">2014-06-24T17:42:56Z</dcterms:created>
  <dcterms:modified xsi:type="dcterms:W3CDTF">2014-07-07T16:20:10Z</dcterms:modified>
</cp:coreProperties>
</file>